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5"/>
  </bookViews>
  <sheets>
    <sheet name="TONG HOP" sheetId="1" r:id="rId1"/>
    <sheet name="HTMT TW" sheetId="2" r:id="rId2"/>
    <sheet name="tpcp TLOI" sheetId="3" r:id="rId3"/>
    <sheet name="tpcp Y TE" sheetId="4" r:id="rId4"/>
    <sheet name="tpcp GD" sheetId="5" r:id="rId5"/>
    <sheet name="ODA" sheetId="6" r:id="rId6"/>
  </sheets>
  <definedNames/>
  <calcPr fullCalcOnLoad="1"/>
</workbook>
</file>

<file path=xl/sharedStrings.xml><?xml version="1.0" encoding="utf-8"?>
<sst xmlns="http://schemas.openxmlformats.org/spreadsheetml/2006/main" count="448" uniqueCount="312">
  <si>
    <t>STT</t>
  </si>
  <si>
    <t xml:space="preserve">GHI CHÚ </t>
  </si>
  <si>
    <t xml:space="preserve">TỔNG CỘNG </t>
  </si>
  <si>
    <t xml:space="preserve">DANH MỤC DỰ ÁN </t>
  </si>
  <si>
    <t xml:space="preserve">Tổng mức đầu tư </t>
  </si>
  <si>
    <t>Thu tiền SD đất</t>
  </si>
  <si>
    <t>Thu XSKT</t>
  </si>
  <si>
    <t xml:space="preserve">Quyết định ĐT (số, ngày, tháng năm ban hành ) </t>
  </si>
  <si>
    <t xml:space="preserve">Trong đó </t>
  </si>
  <si>
    <t>TỔNG CỘNG</t>
  </si>
  <si>
    <t>Sở GT-VT</t>
  </si>
  <si>
    <t>Xây dựng cầu Rạt</t>
  </si>
  <si>
    <t xml:space="preserve">Hệ thống thủy lợi hồ Ba Veng </t>
  </si>
  <si>
    <t>Khu dân cư  và đất xây dựng trụ sở  ngành NN&amp;PTNT</t>
  </si>
  <si>
    <t>Trụ sở ngành NN&amp;PTNT</t>
  </si>
  <si>
    <t>2078/QĐ-UBND ngày 12/9/2011</t>
  </si>
  <si>
    <t>1806/QĐ-UBND ngày 03/8/2011</t>
  </si>
  <si>
    <t>955/QĐ-UBND ngày 11/5/2012</t>
  </si>
  <si>
    <t>2706/QĐ-UBND 23/11/2010</t>
  </si>
  <si>
    <t>2896/QĐ-UBND ngày 29/12/2008; 3020/QĐ-UBND 29/12/2010</t>
  </si>
  <si>
    <t>2036/QĐ-UBND ngày 21/11/06</t>
  </si>
  <si>
    <t>3133/QĐ-UBND ngày 06/11/2009</t>
  </si>
  <si>
    <t>2370/QĐ-UBND  04/11/08; 1587/QĐ-UBND ngày 08/8/2012</t>
  </si>
  <si>
    <t>1092/QĐ-UBND ngày 02/6/05; 2891/QĐ-UBND ngày 14/10/09; 2173/QĐ-UBND ngày 03/10/2011</t>
  </si>
  <si>
    <t xml:space="preserve">KẾ HOẠCH NĂM 2013 </t>
  </si>
  <si>
    <t xml:space="preserve">Thảm BT nhựa ĐT 760 đoạn Minh Hưng - Bom Bo </t>
  </si>
  <si>
    <t xml:space="preserve">HẠ TẦNG ĐÔ THỊ </t>
  </si>
  <si>
    <t xml:space="preserve">THƯƠNG MẠI </t>
  </si>
  <si>
    <t xml:space="preserve">QUẢN LÝ NHÀ NƯỚC </t>
  </si>
  <si>
    <t xml:space="preserve">2163/QĐ-UBND, 6/8/09; DC 2167 ngày 30/9/2011. </t>
  </si>
  <si>
    <t xml:space="preserve">CHỦ ĐẦU TƯ </t>
  </si>
  <si>
    <t>Sở NN và PTNT</t>
  </si>
  <si>
    <t>Ban QL khu KT</t>
  </si>
  <si>
    <t>Sở TN - MT</t>
  </si>
  <si>
    <t>Trụ sở làm việc Sở Tài Nguyên và Môi trường</t>
  </si>
  <si>
    <t>A</t>
  </si>
  <si>
    <t xml:space="preserve">VỐN CẤP TỈNH QUẢN LÝ </t>
  </si>
  <si>
    <t>TRẢ NỢ VAY</t>
  </si>
  <si>
    <t>Vay Chương trình KCH kênh mương, GTNT</t>
  </si>
  <si>
    <t xml:space="preserve">Vay Kho bạc Nhà nước </t>
  </si>
  <si>
    <t xml:space="preserve">VỐN CHUẨN BỊ ĐẦU TƯ </t>
  </si>
  <si>
    <t xml:space="preserve">VỐN THỰC HIỆN DỰ ÁN </t>
  </si>
  <si>
    <t>A1</t>
  </si>
  <si>
    <t>A2</t>
  </si>
  <si>
    <t>A3</t>
  </si>
  <si>
    <t xml:space="preserve">Thu tiền sử dụng đất </t>
  </si>
  <si>
    <t>B</t>
  </si>
  <si>
    <t>I</t>
  </si>
  <si>
    <t>II</t>
  </si>
  <si>
    <t>III</t>
  </si>
  <si>
    <t>IV</t>
  </si>
  <si>
    <t>V</t>
  </si>
  <si>
    <t>VI</t>
  </si>
  <si>
    <t>1000/QĐ-UBND ngày 28/4/2010</t>
  </si>
  <si>
    <t>1910/QĐ-UBND ngày 27/9/2012</t>
  </si>
  <si>
    <t>692/QĐ-UBND ngày 29/4/2010</t>
  </si>
  <si>
    <t>Hồ chứa nước Sơn Lợi</t>
  </si>
  <si>
    <t>Giải ngân từ khởi công đến hết năm 2012</t>
  </si>
  <si>
    <t>Y TẾ</t>
  </si>
  <si>
    <t>2439/QĐ-UBND ngày 10/11/2008</t>
  </si>
  <si>
    <t>2867/QĐ-UBND ngày 28/12/2009</t>
  </si>
  <si>
    <t>Bênh viện đa khoa huyện Bù Gia Mập</t>
  </si>
  <si>
    <t>971/QĐ-UBND ngày 26/4/2011</t>
  </si>
  <si>
    <t>Công trình khởi công mới</t>
  </si>
  <si>
    <t>Xây dựng và lắp đặt hệ thống PCCC; cải tạo mái tôn khoa dược, khoa lão, khoa cán bộ cao cấp; Sơn tường, chống thấm sê nô hành lang cầu nối Bệnh viện đa khoa tỉnh</t>
  </si>
  <si>
    <t>Trường THPT chuyên thị xã Bình Long</t>
  </si>
  <si>
    <t>2019/QĐ-UBND ngày 06/9/2011</t>
  </si>
  <si>
    <t>Trường THPT Đồng Tiến, huyện Đồng Phú</t>
  </si>
  <si>
    <t xml:space="preserve">2305/QĐ-UBND ngày  25/10/2011 </t>
  </si>
  <si>
    <t>3553/QĐ-UBND ngày 27/10/2011</t>
  </si>
  <si>
    <t>Khối hiệu bộ và hạ tầng kỹ thuật Trường THPT Chu Văn An, huyện Chơn Thành</t>
  </si>
  <si>
    <t>2476/QĐ-UBND ngày  27/10/2010</t>
  </si>
  <si>
    <t xml:space="preserve">Xây dựng Ký túc xá học sinh Trường THPT chuyên Quang Trung </t>
  </si>
  <si>
    <t>2635/QĐ-UBND ngày 16/11/2010</t>
  </si>
  <si>
    <t xml:space="preserve">Khối phòng học bộ môn Trường THPT Đồng Phú </t>
  </si>
  <si>
    <t>2399/QĐ-UBND; ngày 18/10/2010</t>
  </si>
  <si>
    <t>Khối phòng học bộ môn và hạ tầng kỹ thuật Trường cấp 2, 3 Lương Thế Vinh, huyện Bù Đăng</t>
  </si>
  <si>
    <t>2474/QĐ-UBND ngày 27/10/201</t>
  </si>
  <si>
    <t>Khối hiệu bộ, phòng bộ môn và hạ tầng kỹ thuật Trường cấp 2, 3 Lộc Hiệp, huyện Lộc Ninh</t>
  </si>
  <si>
    <t>2467/QĐ-UBND ngày 27/10/2010</t>
  </si>
  <si>
    <t>18 phòng học Trường THPT Bù Đăng</t>
  </si>
  <si>
    <t>2482/QĐ-UBND ngày 27/10/2010</t>
  </si>
  <si>
    <t>Xây dựng hàng rào và san lấp mặt bằng (phần mở rộng) Trường THPT chuyên Quang Trung</t>
  </si>
  <si>
    <t>1785/QĐ-UBND ngày 10/9/2012</t>
  </si>
  <si>
    <t>Cải tạo, sửa chữa Trường Chính trị tỉnh</t>
  </si>
  <si>
    <t>697/QĐ-UBND ngày 12/4/2012</t>
  </si>
  <si>
    <t>Xây dựng khối hiệu bô, phòng bộ môn và hạ tầng kỹ thuật Trường THPT Thanh Hòa, huyện Bù Đốp</t>
  </si>
  <si>
    <t>2529/QĐ-UBND ngày 1/11/2010</t>
  </si>
  <si>
    <t>Xây dựng khối phòng học bộ môn Trường THPT Nguyễn Hữu Cảnh, huyện Hớn Quản</t>
  </si>
  <si>
    <t>2389/QĐ-UBND ngày 18/10/2010</t>
  </si>
  <si>
    <t>Khối phòng học bộ môn Trường THPT Nguyễn Khuyến, huyện Bù Gia Mập</t>
  </si>
  <si>
    <t>2390; 18/10/2010</t>
  </si>
  <si>
    <t>905/QĐ-SKHĐT ngày 23/9/2011</t>
  </si>
  <si>
    <t>KHOA HỌC CÔNG NGHỆ</t>
  </si>
  <si>
    <t>VĂN HÓA - XÃ HỘI</t>
  </si>
  <si>
    <t>1118/QĐ-UBND; 17/5/2010</t>
  </si>
  <si>
    <t>1984/QĐ-UBND ngày 29/8/2011</t>
  </si>
  <si>
    <t>Trung tâm phát sóng phát thanh- truyền hình Bà Rá</t>
  </si>
  <si>
    <t>2613 ngày 23/11/2011 (thay thế 3679; 25/12/2009)</t>
  </si>
  <si>
    <t>1747/QĐ-UBND ngày 27/7/2011</t>
  </si>
  <si>
    <t>Trụ sở làm việc Trung tâm dịch vụ bán đấu giá tài sản và Trung tâm trợ giúp pháp lý nhà nước</t>
  </si>
  <si>
    <t>3210/QĐ-UBND ngày 17/11/2010</t>
  </si>
  <si>
    <t>2796/QĐ-UBND ngày 8/12/2010</t>
  </si>
  <si>
    <t>Trung tâm bảo trợ xã hội tỉnh</t>
  </si>
  <si>
    <t>3181/QĐ-UBND ngày 11/11/2009</t>
  </si>
  <si>
    <t xml:space="preserve">Công trình chuyển tiếp - hoàn thành </t>
  </si>
  <si>
    <t xml:space="preserve">QUỐC PHÒNG - AN NINH </t>
  </si>
  <si>
    <t>3013/QĐ-H11-H16 ngày 28/7/2009 của Bộ CA</t>
  </si>
  <si>
    <t xml:space="preserve"> XD doanh trại Đội K72, Đại đội trính sát</t>
  </si>
  <si>
    <t>2230/QĐ-UBND ngày 11/10/2010</t>
  </si>
  <si>
    <t>VII</t>
  </si>
  <si>
    <t>VIII</t>
  </si>
  <si>
    <t>IX</t>
  </si>
  <si>
    <t>X</t>
  </si>
  <si>
    <t>XI</t>
  </si>
  <si>
    <t>Hỗ trợ Trung tâm huấn luyện và bồi dưỡng nghiệp vụ CA (NSĐP hỗ trợ 50%)</t>
  </si>
  <si>
    <t>Bệnh viện y học cổ truyền tỉnh (đối ứng NSĐP)</t>
  </si>
  <si>
    <t>Trung tâm y tế dự phòng Bù Đăng ( đối ứng NSĐP)</t>
  </si>
  <si>
    <t>Hỗ trợ phủ sóng phát thanh truyền hình các huyện giáp Tây Nguyên (đối ứng NSĐP)</t>
  </si>
  <si>
    <t xml:space="preserve">Công an tỉnh </t>
  </si>
  <si>
    <t>Bộ CHQS tỉnh</t>
  </si>
  <si>
    <t>Xây dựng các tuyến đường bằng cấp phối sỏi đỏ (Giai đoạn I) Khu kinh tế cửa khầu Hoa Lư ( đối ứng NSĐP)</t>
  </si>
  <si>
    <t>TỔNG CỘNG  (A+B)</t>
  </si>
  <si>
    <t xml:space="preserve">Bệnh viện y học cổ truyền </t>
  </si>
  <si>
    <t>UBND huyện Bù Gia Mập</t>
  </si>
  <si>
    <t>UBND thị xã Bình Long</t>
  </si>
  <si>
    <t>Sở GD-ĐT</t>
  </si>
  <si>
    <t>Trường THPT chuyên Quang Trung</t>
  </si>
  <si>
    <t>Đài PTTH</t>
  </si>
  <si>
    <t>Sở VH-TT và DL</t>
  </si>
  <si>
    <t>XII</t>
  </si>
  <si>
    <t xml:space="preserve">Trường mần non Tân Khai B, xã Tân Khai, huyện Hớn Quản </t>
  </si>
  <si>
    <t>Trường mầm non Thanh Bình, thị trấn Thanh Bình, huyện Bù Đốp</t>
  </si>
  <si>
    <t>UBND huyện Hớn Quản</t>
  </si>
  <si>
    <t xml:space="preserve">UBND huyện Đồng Phú </t>
  </si>
  <si>
    <t>UBND thị xã Đồng Xoài</t>
  </si>
  <si>
    <t xml:space="preserve">NGUỒN VỐN </t>
  </si>
  <si>
    <t>KẾ HOẠCH 2013</t>
  </si>
  <si>
    <t>Chương trình phát triển kinh tế xã hội các vùng</t>
  </si>
  <si>
    <t>Chương trình giống cây trồng, vật nuôi, giống thủy sản</t>
  </si>
  <si>
    <t>Chương trình bố trí sắp xếp dân cư nơi cần thiết</t>
  </si>
  <si>
    <t xml:space="preserve">Hỗ trợ đầu tư khu kinh tế cửa khẩu </t>
  </si>
  <si>
    <t>Hỗ trợ đầu tư khu công nghiệp</t>
  </si>
  <si>
    <t>Đầu tư phát triển kinh tế tuyến biên giới VN - CPC</t>
  </si>
  <si>
    <t>Hỗ trợ đầu tư các huyện mới chia tách</t>
  </si>
  <si>
    <t>Hỗ trợ đầu tư các bệnh viện tuyến tỉnh, huyện</t>
  </si>
  <si>
    <t>Hỗ trợ đầu tư trụ sở xã</t>
  </si>
  <si>
    <t>Hỗ trợ hạ tầng du lịch</t>
  </si>
  <si>
    <t>Phát triển và bảo vệ rừng bền vững</t>
  </si>
  <si>
    <t>Chương trình di dân, định canh, định cư cho đồng bào DT TS</t>
  </si>
  <si>
    <t xml:space="preserve">Tổng số </t>
  </si>
  <si>
    <t>Vốn phân cấp</t>
  </si>
  <si>
    <t xml:space="preserve">THỊ XÃ BÌNH LONG </t>
  </si>
  <si>
    <t>THỊ XÃ PHƯỚC LONG</t>
  </si>
  <si>
    <t xml:space="preserve">HUYỆN ĐỒNG PHÚ </t>
  </si>
  <si>
    <t>HUYỆN BÙ ĐĂNG</t>
  </si>
  <si>
    <t>HUYỆN BÙ GIA MẬP</t>
  </si>
  <si>
    <t>HUYỆN CHƠN THÀNH</t>
  </si>
  <si>
    <t xml:space="preserve">HUYỆN HỚN QUẢN </t>
  </si>
  <si>
    <t>HUYỆN LỘC NINH</t>
  </si>
  <si>
    <t xml:space="preserve">HUYỆN BÙ ĐỐP </t>
  </si>
  <si>
    <t>XIII</t>
  </si>
  <si>
    <t>NÔNG NGHIỆP -NÔNG THÔN -  THỦY LỢI</t>
  </si>
  <si>
    <t xml:space="preserve">Đầu tư xây dựng Nông thôn mới </t>
  </si>
  <si>
    <t>2400/QĐ-UBND ngày 05/8/2011</t>
  </si>
  <si>
    <t>Đang trình phê duyệt DA ( công trình cấp bách UBND tỉnh chỉ đạo)</t>
  </si>
  <si>
    <t xml:space="preserve">Trường QS địa phương </t>
  </si>
  <si>
    <t xml:space="preserve">THANH TOÁN CÁC CÔNG TRÌNH ĐÃ QUYẾT TOÁN </t>
  </si>
  <si>
    <t>KẾ HOẠCH VỐN HỖ TRỢ CÓ MỤC TIÊU TỪ NSTW NĂM 2013</t>
  </si>
  <si>
    <t xml:space="preserve">Sở Xây dựng </t>
  </si>
  <si>
    <t>Bệnh viện đa khoa tỉnh BP</t>
  </si>
  <si>
    <t xml:space="preserve">20 xã </t>
  </si>
  <si>
    <t>UBND huyện   Lộc Ninh</t>
  </si>
  <si>
    <t>3500/QĐ-UBND ngày 23/10/2012</t>
  </si>
  <si>
    <t>2124/QĐ-UBND ngày 25/10/2012</t>
  </si>
  <si>
    <t>1810/QĐ-UBND ngày 25/10/2012</t>
  </si>
  <si>
    <t>UBND huyện      Bù Đốp</t>
  </si>
  <si>
    <t>Đang trình phê duyệt DA ( thực hiện chỉ  đạo của TU)</t>
  </si>
  <si>
    <t>2233/QĐ-UBND 01/11/2012</t>
  </si>
  <si>
    <t>UBND huyện      Bù Đăng</t>
  </si>
  <si>
    <t>UBND huyện       Bù Gia Mập</t>
  </si>
  <si>
    <t>Hỗ trợ có mục tiêu từ NSTW</t>
  </si>
  <si>
    <t>HỖ TRỢ CÓ MỤC TIÊU TỪ NSTW</t>
  </si>
  <si>
    <t xml:space="preserve">HỖ TRỢ DOANH NGHIỆP CÔNG ÍCH </t>
  </si>
  <si>
    <t xml:space="preserve">( VỐN TRONG NƯỚC ) </t>
  </si>
  <si>
    <t xml:space="preserve">Công trình sử dụng nước sau thủy điện Cần Đơn </t>
  </si>
  <si>
    <t>1179/QĐ-UBND ngày 29/7/2010</t>
  </si>
  <si>
    <t>2110/QĐ-UBND ngày 30/7/2009; 274/QĐ-UBND ngày 02/02/2010</t>
  </si>
  <si>
    <t>2445/QĐ-UBND ngày 22/10/2010</t>
  </si>
  <si>
    <t xml:space="preserve">Công trình chuyển tiếp </t>
  </si>
  <si>
    <t>A4</t>
  </si>
  <si>
    <t>2319/QĐ-UBND ngày 23/10/2012</t>
  </si>
  <si>
    <t>UBND huyện Chơn Thành</t>
  </si>
  <si>
    <t>KẾ HOẠCH NĂM 2013</t>
  </si>
  <si>
    <t xml:space="preserve">Vốn đầu tư trong cân đối </t>
  </si>
  <si>
    <t>KẾ HOẠCH VỐN ĐẦU TƯ  XDCB NĂM 2013</t>
  </si>
  <si>
    <t>KẾ HOẠCH TRÁI PHIẾU CHÍNH PHỦ LĨNH VỰC Y TẾ NĂM 2013</t>
  </si>
  <si>
    <t>Đơn vị: Triệu đồng</t>
  </si>
  <si>
    <t>Tên công trình, dự án</t>
  </si>
  <si>
    <t>Địa điểm XD</t>
  </si>
  <si>
    <t>Năng lực thiết kế</t>
  </si>
  <si>
    <t>Thời gian KC-HT</t>
  </si>
  <si>
    <t>Ghi chú</t>
  </si>
  <si>
    <t>Tổng số</t>
  </si>
  <si>
    <t>Trong đó: TPCP</t>
  </si>
  <si>
    <t>Thu hồi các khoản ứng trước</t>
  </si>
  <si>
    <t>120 giường</t>
  </si>
  <si>
    <t>2007-2010</t>
  </si>
  <si>
    <t xml:space="preserve"> - Thiết bị y tế</t>
  </si>
  <si>
    <t>"</t>
  </si>
  <si>
    <t>150 giường</t>
  </si>
  <si>
    <t>2008-2010</t>
  </si>
  <si>
    <t xml:space="preserve"> - Xây dựng BVĐK huyện Chơn Thành.</t>
  </si>
  <si>
    <t>50 giường</t>
  </si>
  <si>
    <t>2005-2009</t>
  </si>
  <si>
    <t xml:space="preserve"> - Xây dựng, nâng cấp và mở rộng BVĐK huyện Chơn Thành lên 70 giường. </t>
  </si>
  <si>
    <t>20 giường</t>
  </si>
  <si>
    <t>2009-2010</t>
  </si>
  <si>
    <t xml:space="preserve"> - Xây dựng BVĐK huyện Bù Đốp. </t>
  </si>
  <si>
    <t>70 giường</t>
  </si>
  <si>
    <t xml:space="preserve"> - Xây dựng, nâng cấp và mở rộng BVĐK huyện Bù Đốp lên 70 giường. </t>
  </si>
  <si>
    <t>200 giường</t>
  </si>
  <si>
    <t xml:space="preserve"> - Nâng cấp, mở rộng BVĐK huyện Lộc Ninh lên 120 giường. </t>
  </si>
  <si>
    <t>Lộc Ninh</t>
  </si>
  <si>
    <t>Danh mục công trình, dự án</t>
  </si>
  <si>
    <t>Phòng học</t>
  </si>
  <si>
    <t>Thị xã Đồng Xoài</t>
  </si>
  <si>
    <t>Tiểu học Tân Phú</t>
  </si>
  <si>
    <t>Mầm non Hoa Sen</t>
  </si>
  <si>
    <t>THCS Tiến Hưng</t>
  </si>
  <si>
    <t>Tiểu học Tiến Hưng B</t>
  </si>
  <si>
    <t>Tiểu học Tân Bình</t>
  </si>
  <si>
    <t>Huyện Đồng Phú</t>
  </si>
  <si>
    <t>Mầm non Đồng Tiến</t>
  </si>
  <si>
    <t xml:space="preserve"> THCS Tân Hưng</t>
  </si>
  <si>
    <t>Huyện Chơn Thành</t>
  </si>
  <si>
    <t>Tiểu học Minh Hưng A</t>
  </si>
  <si>
    <t>Mầm non Minh Hưng</t>
  </si>
  <si>
    <t>Mầm non Nha Bích</t>
  </si>
  <si>
    <t>Mầm non Minh Lập</t>
  </si>
  <si>
    <t>Mầm non Minh Long</t>
  </si>
  <si>
    <t>Mầm non Tân Quan</t>
  </si>
  <si>
    <t>Mầm non Sao Mai</t>
  </si>
  <si>
    <t>Thị xã Bình Long</t>
  </si>
  <si>
    <t>Huyện Lộc Ninh</t>
  </si>
  <si>
    <t>Nhà công vụ giáo viên</t>
  </si>
  <si>
    <t>Sở Giáo dục và Đào tạo</t>
  </si>
  <si>
    <t>Huyện Bù Gia Mập</t>
  </si>
  <si>
    <t>THCS Lý Thường Kiệt</t>
  </si>
  <si>
    <t xml:space="preserve">DANH MỤC CÔNG TRÌNH </t>
  </si>
  <si>
    <t xml:space="preserve">Chương trình nước sạch và vệ sinh môi trường nông thôn </t>
  </si>
  <si>
    <t>Chương trình đảm bảo chất lượng GD trường học (SEQAP)</t>
  </si>
  <si>
    <t xml:space="preserve">KẾ HOẠCH VỐN ODA NĂM 2013 </t>
  </si>
  <si>
    <t xml:space="preserve"> KẾ HOẠCH VỐN TPCP LĨNH VỰC THỦY LỢI NĂM 2013</t>
  </si>
  <si>
    <t xml:space="preserve"> KẾ HOẠCH 2013</t>
  </si>
  <si>
    <t>Xây dựng cầu qua Sông Măng tại cửa khẩu Hoàng Diệu nối tỉnh Bình Phước với tỉnh Mundulkiri (Campuchia)</t>
  </si>
  <si>
    <t>Đường vào Trung tâm xã Thanh An- huyện Hớn Quản ( Đối ứng NSĐP)</t>
  </si>
  <si>
    <t>Đường ngã 3 Xa Trạch xã Thanh Bình đến Trung tâm xã Thanh An, huyện Hớn Quản (đối ứng NSĐP)</t>
  </si>
  <si>
    <t xml:space="preserve">Đường vào Trung tâm xã Tân Lợi - huyện Đồng Phú </t>
  </si>
  <si>
    <t xml:space="preserve">GIAO THÔNG VẬN TẢI </t>
  </si>
  <si>
    <t xml:space="preserve">GTĐB đường Lộc Tấn - Bù Đốp ( đoạn qua huyện Lộc Ninh )  </t>
  </si>
  <si>
    <t xml:space="preserve">Đường vào Trung tâm xã Tân Hòa - huyện Đồng Phú </t>
  </si>
  <si>
    <t>Xây dựng hai tuyến đường phục vụ Công viên Văn hóa tỉnh (đường Nguyễn Chánh và đường quy hoạch  số 30 )</t>
  </si>
  <si>
    <t>Đường xung quang tượng đài Chiến thắng Đồng Xoài, thị xã Đồng Xoài</t>
  </si>
  <si>
    <t>Xây dựng trạm y tế, sân vườn, hàng rào  thuộc xã Thành Tâm , huyện Chơn Thành</t>
  </si>
  <si>
    <t>GIÁO DỤC VÀ ĐÀO TẠO</t>
  </si>
  <si>
    <t>Xây dựng cổng, tường rào, nhà bảo vệ, sân đường Trường cấp 2, 3 Đồng Tiến, huyện Đồng Phú</t>
  </si>
  <si>
    <t>TTKL San ũi mặt bằng, xây dựng cổng hàng rào và sân bê tông trường cấp 2, 3 Đa Kia, huyện Bù Gia Mập</t>
  </si>
  <si>
    <t>Truường mầm non Tân Thiện, thị xã Đồng Xoài</t>
  </si>
  <si>
    <t>Trung tâm Văn hóa - Thông tin tỉnh</t>
  </si>
  <si>
    <t xml:space="preserve"> Bồi thường giải phóng mặt bằng, tái định cư phục vụ xây dựng Khu bảo tồn văn hóa dân tộc S'tiêng sok Bom Bo thuộc thôn 1, xã Bình Minh, huyện Bù Đăng (giai đoạn 1)</t>
  </si>
  <si>
    <t>Nhà tập luyện, khu nhà tập thể cán bộ, diễn viên Đoàn ca múa nhạc tổng hợp</t>
  </si>
  <si>
    <t>VỐN PHÂN CẤP HUYỆN, THỊ XÃ</t>
  </si>
  <si>
    <t xml:space="preserve">THỊ XÃ ĐỒNG XOÀI </t>
  </si>
  <si>
    <t>Chương trình quản lý, bảo vệ  biên giới</t>
  </si>
  <si>
    <t>Hỗ trợ đối ứng ODA các tỉnh khó khăn</t>
  </si>
  <si>
    <t xml:space="preserve">Các huyện, thị xã (UBND tỉnh giao chi tiết ) </t>
  </si>
  <si>
    <t xml:space="preserve">Các Sở, ngành (UBND tỉnh giao chi tiết) </t>
  </si>
  <si>
    <t>Công ty TNHH MTV Cấp thoát nước Bình Phước</t>
  </si>
  <si>
    <t xml:space="preserve">Dự án mở rộng hệ thống cấp nước thị xã Đồng Xoài công suất 20.000 m3/ngày đêm (Đối ứng vốn NSĐP) </t>
  </si>
  <si>
    <t xml:space="preserve">Bù Đăng </t>
  </si>
  <si>
    <t>Phước Long</t>
  </si>
  <si>
    <t>Chơn Thành</t>
  </si>
  <si>
    <t>Bù Đốp</t>
  </si>
  <si>
    <t>Bình Long</t>
  </si>
  <si>
    <t>Bệnh viện đa khoa huyện Bù Đăng</t>
  </si>
  <si>
    <t xml:space="preserve"> - Xây dựng công trình Bệnh viện đa khoa huyện Bù Đăng</t>
  </si>
  <si>
    <t xml:space="preserve"> -Xây dựng công trình BVĐK Phước Long (giai đoạn II).</t>
  </si>
  <si>
    <t>Bệnh viện đa khoa Phước Long</t>
  </si>
  <si>
    <t>Bệnh viện đa khoa huyện Chơn Thành</t>
  </si>
  <si>
    <t>Bệnh viện đa khoa huyện Bù Đốp</t>
  </si>
  <si>
    <t xml:space="preserve"> - Nâng cấp BVĐK Bình Long từ 150 giường lên 200 giường. </t>
  </si>
  <si>
    <t>Bệnh viện đa khoa huyện Lộc Ninh</t>
  </si>
  <si>
    <t>Mầm non Hoa Mai</t>
  </si>
  <si>
    <t>TTKL các công trình quyết toán</t>
  </si>
  <si>
    <t>Tiểu học Thuận Lợi A</t>
  </si>
  <si>
    <t>Tiểu học Thanh Lương B</t>
  </si>
  <si>
    <t>TTKL các công trình đã quyết toán</t>
  </si>
  <si>
    <t>Tiểu học Long Hà C</t>
  </si>
  <si>
    <t xml:space="preserve">Cụm hồ chứa nước huyện Đồng Phú </t>
  </si>
  <si>
    <t>Cụm công trình tưới, cấp nước Khu kinh tế cửa khẩu Hoa Lư</t>
  </si>
  <si>
    <t>Dự án hệ thống thoát nước và xử lý nước thải thị xã Đồng Xoài  công suất 10.000 m3/ngày đêm (Đối ứng vốn NSĐP)</t>
  </si>
  <si>
    <t xml:space="preserve"> KẾ HOẠCH VỐN TPCP THỰC HIỆN ĐỀ ÁN KIÊN CỐ HOÁ TRƯỜNG LỚP HỌC VÀ NHÀ CÔNG VỤ NĂM 2013 </t>
  </si>
  <si>
    <t xml:space="preserve">Trong đó: thu hồi ứng trước </t>
  </si>
  <si>
    <t xml:space="preserve">Đơn vị: Triệu đồng </t>
  </si>
  <si>
    <t xml:space="preserve">TIỀN SD ĐẤT (GHI THU - GHI CHI ) </t>
  </si>
  <si>
    <t>Ban QLDA khu bảo tồn VHDT Stiêng - sóc Bom Bo</t>
  </si>
  <si>
    <t>Trung tâm DV bán ĐGTS</t>
  </si>
  <si>
    <t>Truường Chính trị</t>
  </si>
  <si>
    <t>Bệnh viện đa khoa Bình Long</t>
  </si>
  <si>
    <t>(Kèm theo Nghị quyết số 19/2012/NQ-HĐND ngày 17/12/2012 của HĐND  tỉnh)</t>
  </si>
  <si>
    <t>(Kèm theo Nghị quyết số 20/2012/NQ-HĐND ngày 17/12/2012 của HĐND  tỉnh)</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</si>
</sst>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_(* #,##0.0_);_(* \(#,##0.0\);_(* &quot;-&quot;_);_(@_)"/>
    <numFmt numFmtId="168" formatCode="_(* #,##0.00_);_(* \(#,##0.00\);_(* &quot;-&quot;_);_(@_)"/>
  </numFmts>
  <fonts count="30">
    <font>
      <sz val="10"/>
      <name val="Arial"/>
      <family val="0"/>
    </font>
    <font>
      <sz val="8"/>
      <name val="Arial"/>
      <family val="0"/>
    </font>
    <font>
      <sz val="12"/>
      <name val="Times New Roman"/>
      <family val="1"/>
    </font>
    <font>
      <b/>
      <sz val="12"/>
      <name val="Times New Roman"/>
      <family val="1"/>
    </font>
    <font>
      <sz val="10"/>
      <name val="Times New Roman"/>
      <family val="1"/>
    </font>
    <font>
      <sz val="8"/>
      <name val="Times New Roman"/>
      <family val="1"/>
    </font>
    <font>
      <sz val="11"/>
      <name val="Times New Roman"/>
      <family val="1"/>
    </font>
    <font>
      <b/>
      <i/>
      <sz val="12"/>
      <name val="Times New Roman"/>
      <family val="1"/>
    </font>
    <font>
      <b/>
      <u val="single"/>
      <sz val="12"/>
      <name val="Times New Roman"/>
      <family val="1"/>
    </font>
    <font>
      <sz val="9"/>
      <name val="Times New Roman"/>
      <family val="1"/>
    </font>
    <font>
      <i/>
      <sz val="12"/>
      <name val="Times New Roman"/>
      <family val="1"/>
    </font>
    <font>
      <b/>
      <u val="single"/>
      <sz val="14"/>
      <name val="Times New Roman"/>
      <family val="1"/>
    </font>
    <font>
      <b/>
      <i/>
      <sz val="11"/>
      <name val="Times New Roman"/>
      <family val="1"/>
    </font>
    <font>
      <b/>
      <sz val="11"/>
      <name val="Times New Roman"/>
      <family val="1"/>
    </font>
    <font>
      <u val="single"/>
      <sz val="12"/>
      <name val="Times New Roman"/>
      <family val="1"/>
    </font>
    <font>
      <sz val="13"/>
      <name val="Times New Roman"/>
      <family val="1"/>
    </font>
    <font>
      <b/>
      <sz val="13"/>
      <name val="Times New Roman"/>
      <family val="1"/>
    </font>
    <font>
      <b/>
      <u val="single"/>
      <sz val="13"/>
      <name val="Times New Roman"/>
      <family val="1"/>
    </font>
    <font>
      <b/>
      <sz val="10"/>
      <name val="Times New Roman"/>
      <family val="1"/>
    </font>
    <font>
      <sz val="7"/>
      <name val="Times New Roman"/>
      <family val="1"/>
    </font>
    <font>
      <b/>
      <sz val="7"/>
      <name val="Times New Roman"/>
      <family val="1"/>
    </font>
    <font>
      <b/>
      <sz val="9"/>
      <name val="Times New Roman"/>
      <family val="1"/>
    </font>
    <font>
      <i/>
      <sz val="10"/>
      <name val="Times New Roman"/>
      <family val="1"/>
    </font>
    <font>
      <i/>
      <u val="single"/>
      <sz val="10"/>
      <name val="Times New Roman"/>
      <family val="1"/>
    </font>
    <font>
      <sz val="16"/>
      <name val="Times New Roman"/>
      <family val="1"/>
    </font>
    <font>
      <b/>
      <sz val="14"/>
      <name val="Times New Roman"/>
      <family val="1"/>
    </font>
    <font>
      <b/>
      <sz val="8"/>
      <name val="Times New Roman"/>
      <family val="1"/>
    </font>
    <font>
      <i/>
      <sz val="14"/>
      <name val="Times New Roman"/>
      <family val="1"/>
    </font>
    <font>
      <i/>
      <sz val="11"/>
      <name val="Times New Roman"/>
      <family val="1"/>
    </font>
    <font>
      <i/>
      <sz val="13"/>
      <name val="Times New Roman"/>
      <family val="1"/>
    </font>
  </fonts>
  <fills count="3">
    <fill>
      <patternFill/>
    </fill>
    <fill>
      <patternFill patternType="gray125"/>
    </fill>
    <fill>
      <patternFill patternType="solid">
        <fgColor indexed="9"/>
        <bgColor indexed="64"/>
      </patternFill>
    </fill>
  </fills>
  <borders count="43">
    <border>
      <left/>
      <right/>
      <top/>
      <bottom/>
      <diagonal/>
    </border>
    <border>
      <left style="thin"/>
      <right style="thin"/>
      <top style="hair"/>
      <bottom style="thick"/>
    </border>
    <border>
      <left style="thick"/>
      <right style="thin"/>
      <top style="hair"/>
      <bottom style="hair"/>
    </border>
    <border>
      <left style="thick"/>
      <right style="thin"/>
      <top style="hair"/>
      <bottom style="thick"/>
    </border>
    <border>
      <left style="thin"/>
      <right style="thick"/>
      <top style="hair"/>
      <bottom style="hair"/>
    </border>
    <border>
      <left style="thin"/>
      <right style="thin"/>
      <top style="hair"/>
      <bottom style="hair"/>
    </border>
    <border>
      <left style="thick"/>
      <right>
        <color indexed="63"/>
      </right>
      <top>
        <color indexed="63"/>
      </top>
      <bottom style="thick"/>
    </border>
    <border>
      <left>
        <color indexed="63"/>
      </left>
      <right style="thick"/>
      <top>
        <color indexed="63"/>
      </top>
      <bottom style="thick"/>
    </border>
    <border>
      <left style="thick"/>
      <right style="thick"/>
      <top style="hair"/>
      <bottom style="thick"/>
    </border>
    <border>
      <left style="thin"/>
      <right>
        <color indexed="63"/>
      </right>
      <top style="hair"/>
      <bottom style="hair"/>
    </border>
    <border>
      <left style="thin"/>
      <right style="thick"/>
      <top style="hair"/>
      <bottom style="thick"/>
    </border>
    <border>
      <left>
        <color indexed="63"/>
      </left>
      <right style="thin"/>
      <top style="hair"/>
      <bottom style="thick"/>
    </border>
    <border>
      <left style="thin"/>
      <right style="thin"/>
      <top style="thin"/>
      <bottom style="hair"/>
    </border>
    <border>
      <left style="thin"/>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n"/>
      <right style="thin"/>
      <top style="thin"/>
      <bottom style="thick"/>
    </border>
    <border>
      <left style="thick"/>
      <right style="thick"/>
      <top style="thin"/>
      <bottom style="thick"/>
    </border>
    <border>
      <left style="thick"/>
      <right style="thick"/>
      <top style="hair"/>
      <bottom style="hair"/>
    </border>
    <border>
      <left>
        <color indexed="63"/>
      </left>
      <right style="thin"/>
      <top style="hair"/>
      <bottom style="hair"/>
    </border>
    <border>
      <left style="thick"/>
      <right style="thin"/>
      <top style="hair"/>
      <bottom>
        <color indexed="63"/>
      </bottom>
    </border>
    <border>
      <left style="thin"/>
      <right style="thick"/>
      <top style="hair"/>
      <bottom>
        <color indexed="63"/>
      </bottom>
    </border>
    <border>
      <left style="thin"/>
      <right style="thick"/>
      <top>
        <color indexed="63"/>
      </top>
      <bottom style="hair"/>
    </border>
    <border>
      <left style="thick"/>
      <right style="thin"/>
      <top>
        <color indexed="63"/>
      </top>
      <bottom style="hair"/>
    </border>
    <border>
      <left style="thin"/>
      <right>
        <color indexed="63"/>
      </right>
      <top>
        <color indexed="63"/>
      </top>
      <bottom style="hair"/>
    </border>
    <border>
      <left style="thick"/>
      <right style="thin"/>
      <top style="thick"/>
      <bottom style="hair"/>
    </border>
    <border>
      <left style="thin"/>
      <right style="thin"/>
      <top style="thick"/>
      <bottom style="hair"/>
    </border>
    <border>
      <left style="thin"/>
      <right style="thick"/>
      <top style="thick"/>
      <bottom style="hair"/>
    </border>
    <border>
      <left style="thick"/>
      <right style="thick"/>
      <top>
        <color indexed="63"/>
      </top>
      <bottom style="hair"/>
    </border>
    <border>
      <left style="thick"/>
      <right style="thick"/>
      <top style="hair"/>
      <bottom>
        <color indexed="63"/>
      </bottom>
    </border>
    <border>
      <left style="thin"/>
      <right style="thin"/>
      <top>
        <color indexed="63"/>
      </top>
      <bottom style="hair"/>
    </border>
    <border>
      <left>
        <color indexed="63"/>
      </left>
      <right style="thin"/>
      <top style="thin"/>
      <bottom style="hair"/>
    </border>
    <border>
      <left style="thick"/>
      <right style="thin"/>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ck"/>
      <bottom>
        <color indexed="63"/>
      </bottom>
    </border>
    <border>
      <left style="thin"/>
      <right style="thick"/>
      <top>
        <color indexed="63"/>
      </top>
      <bottom>
        <color indexed="63"/>
      </bottom>
    </border>
    <border>
      <left style="thin"/>
      <right style="thick"/>
      <top>
        <color indexed="63"/>
      </top>
      <bottom style="thin"/>
    </border>
    <border>
      <left style="thick"/>
      <right style="thick"/>
      <top style="thick"/>
      <bottom style="thin"/>
    </border>
    <border>
      <left style="thick"/>
      <right style="thick"/>
      <top style="thin"/>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48">
    <xf numFmtId="0" fontId="0" fillId="0" borderId="0" xfId="0" applyAlignment="1">
      <alignment/>
    </xf>
    <xf numFmtId="0" fontId="2" fillId="0" borderId="0" xfId="0" applyFont="1" applyAlignment="1">
      <alignment/>
    </xf>
    <xf numFmtId="0" fontId="2" fillId="0" borderId="0" xfId="0" applyFont="1" applyAlignment="1">
      <alignment horizontal="center" vertical="center" wrapText="1"/>
    </xf>
    <xf numFmtId="0" fontId="2" fillId="0" borderId="1" xfId="0" applyFont="1" applyBorder="1" applyAlignment="1">
      <alignment/>
    </xf>
    <xf numFmtId="0" fontId="3" fillId="0" borderId="0" xfId="0" applyFont="1" applyAlignment="1">
      <alignment/>
    </xf>
    <xf numFmtId="0" fontId="3" fillId="0" borderId="0" xfId="0" applyFont="1" applyAlignment="1">
      <alignment horizontal="center" vertical="center" wrapText="1"/>
    </xf>
    <xf numFmtId="0" fontId="2" fillId="0" borderId="0" xfId="0" applyFont="1" applyAlignment="1">
      <alignment horizontal="center"/>
    </xf>
    <xf numFmtId="0" fontId="7" fillId="0" borderId="0" xfId="0" applyFont="1" applyAlignment="1">
      <alignment/>
    </xf>
    <xf numFmtId="0" fontId="8" fillId="0" borderId="0" xfId="0" applyFont="1" applyAlignment="1">
      <alignment/>
    </xf>
    <xf numFmtId="0" fontId="10" fillId="0" borderId="0" xfId="0" applyFont="1" applyAlignment="1">
      <alignment/>
    </xf>
    <xf numFmtId="0" fontId="5" fillId="0" borderId="0" xfId="0" applyFont="1" applyAlignment="1">
      <alignment horizontal="center"/>
    </xf>
    <xf numFmtId="0" fontId="9" fillId="0" borderId="0" xfId="0" applyFont="1" applyAlignment="1">
      <alignment/>
    </xf>
    <xf numFmtId="0" fontId="5" fillId="0" borderId="2" xfId="0" applyFont="1" applyFill="1" applyBorder="1" applyAlignment="1">
      <alignment horizontal="center" vertical="center" wrapText="1"/>
    </xf>
    <xf numFmtId="0" fontId="5" fillId="0" borderId="3" xfId="0" applyFont="1" applyBorder="1" applyAlignment="1">
      <alignment horizontal="center"/>
    </xf>
    <xf numFmtId="0" fontId="2" fillId="0" borderId="4" xfId="0" applyFont="1" applyFill="1" applyBorder="1" applyAlignment="1">
      <alignment horizontal="left" vertical="center" wrapText="1"/>
    </xf>
    <xf numFmtId="166" fontId="2" fillId="0" borderId="4" xfId="15" applyNumberFormat="1" applyFont="1" applyFill="1" applyBorder="1" applyAlignment="1">
      <alignment horizontal="left" vertical="center" wrapText="1"/>
    </xf>
    <xf numFmtId="0" fontId="2" fillId="0" borderId="4" xfId="0" applyFont="1" applyFill="1" applyBorder="1" applyAlignment="1">
      <alignment vertical="center" wrapText="1"/>
    </xf>
    <xf numFmtId="166" fontId="6" fillId="0" borderId="5" xfId="15" applyNumberFormat="1" applyFont="1" applyFill="1" applyBorder="1" applyAlignment="1">
      <alignment horizontal="right" vertical="center" wrapText="1"/>
    </xf>
    <xf numFmtId="166" fontId="6" fillId="0" borderId="4" xfId="15" applyNumberFormat="1" applyFont="1" applyFill="1" applyBorder="1" applyAlignment="1">
      <alignment horizontal="right" vertical="center" wrapText="1"/>
    </xf>
    <xf numFmtId="0" fontId="6" fillId="0" borderId="5" xfId="0" applyFont="1" applyFill="1" applyBorder="1" applyAlignment="1">
      <alignment horizontal="right" vertical="center" wrapText="1"/>
    </xf>
    <xf numFmtId="166" fontId="12" fillId="0" borderId="5" xfId="15" applyNumberFormat="1" applyFont="1" applyFill="1" applyBorder="1" applyAlignment="1">
      <alignment horizontal="right" vertical="center" wrapText="1"/>
    </xf>
    <xf numFmtId="0" fontId="14" fillId="0" borderId="0" xfId="0" applyFont="1" applyAlignment="1">
      <alignment/>
    </xf>
    <xf numFmtId="166" fontId="8" fillId="0" borderId="0" xfId="0" applyNumberFormat="1" applyFont="1" applyAlignment="1">
      <alignment/>
    </xf>
    <xf numFmtId="166" fontId="2" fillId="0" borderId="0" xfId="0" applyNumberFormat="1" applyFont="1" applyAlignment="1">
      <alignment/>
    </xf>
    <xf numFmtId="0" fontId="15" fillId="0" borderId="0" xfId="0" applyFont="1" applyAlignment="1">
      <alignment horizontal="center" vertical="center" wrapText="1"/>
    </xf>
    <xf numFmtId="0" fontId="15" fillId="0" borderId="0" xfId="0" applyFont="1" applyAlignment="1">
      <alignment/>
    </xf>
    <xf numFmtId="0" fontId="15"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15" fillId="0" borderId="5" xfId="0" applyFont="1" applyBorder="1" applyAlignment="1">
      <alignment horizontal="left" vertical="center" wrapText="1"/>
    </xf>
    <xf numFmtId="166" fontId="15" fillId="0" borderId="5" xfId="15" applyNumberFormat="1" applyFont="1" applyBorder="1" applyAlignment="1">
      <alignment horizontal="right" vertical="center" wrapText="1"/>
    </xf>
    <xf numFmtId="0" fontId="15" fillId="0" borderId="1"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9" fillId="0" borderId="8" xfId="0" applyFont="1" applyBorder="1" applyAlignment="1">
      <alignment/>
    </xf>
    <xf numFmtId="0" fontId="11" fillId="0" borderId="0" xfId="0" applyFont="1" applyAlignment="1">
      <alignment/>
    </xf>
    <xf numFmtId="166" fontId="11" fillId="0" borderId="0" xfId="0" applyNumberFormat="1" applyFont="1" applyAlignment="1">
      <alignment/>
    </xf>
    <xf numFmtId="166" fontId="4" fillId="0" borderId="5" xfId="15" applyNumberFormat="1" applyFont="1" applyFill="1" applyBorder="1" applyAlignment="1">
      <alignment horizontal="right" vertical="center" wrapText="1"/>
    </xf>
    <xf numFmtId="166" fontId="4" fillId="0" borderId="4" xfId="15" applyNumberFormat="1" applyFont="1" applyFill="1" applyBorder="1" applyAlignment="1">
      <alignment horizontal="right" vertical="center" wrapText="1"/>
    </xf>
    <xf numFmtId="0" fontId="4" fillId="0" borderId="5" xfId="0" applyFont="1" applyFill="1" applyBorder="1" applyAlignment="1">
      <alignment horizontal="right" vertical="center" wrapText="1"/>
    </xf>
    <xf numFmtId="3" fontId="4" fillId="0" borderId="5" xfId="0" applyNumberFormat="1" applyFont="1" applyFill="1" applyBorder="1" applyAlignment="1">
      <alignment horizontal="right" vertical="center" wrapText="1"/>
    </xf>
    <xf numFmtId="166" fontId="4" fillId="0" borderId="9" xfId="15" applyNumberFormat="1" applyFont="1" applyFill="1" applyBorder="1" applyAlignment="1">
      <alignment horizontal="right" vertical="center" wrapText="1"/>
    </xf>
    <xf numFmtId="0" fontId="4" fillId="0" borderId="1" xfId="0" applyFont="1" applyBorder="1" applyAlignment="1">
      <alignment/>
    </xf>
    <xf numFmtId="0" fontId="4" fillId="0" borderId="10" xfId="0" applyFont="1" applyBorder="1" applyAlignment="1">
      <alignment/>
    </xf>
    <xf numFmtId="0" fontId="4" fillId="0" borderId="3" xfId="0" applyFont="1" applyBorder="1" applyAlignment="1">
      <alignment/>
    </xf>
    <xf numFmtId="0" fontId="5" fillId="0" borderId="5" xfId="0" applyFont="1" applyBorder="1" applyAlignment="1">
      <alignment horizontal="center" vertical="center" wrapText="1"/>
    </xf>
    <xf numFmtId="0" fontId="19" fillId="0" borderId="2" xfId="0" applyFont="1" applyFill="1" applyBorder="1" applyAlignment="1">
      <alignment horizontal="center" vertical="center" wrapText="1"/>
    </xf>
    <xf numFmtId="1" fontId="19" fillId="0" borderId="2" xfId="19" applyNumberFormat="1" applyFont="1" applyFill="1" applyBorder="1" applyAlignment="1">
      <alignment horizontal="center" vertical="center" wrapText="1"/>
      <protection/>
    </xf>
    <xf numFmtId="1" fontId="19" fillId="0" borderId="2" xfId="19" applyNumberFormat="1" applyFont="1" applyFill="1" applyBorder="1" applyAlignment="1">
      <alignment horizontal="center" vertical="center" wrapText="1"/>
      <protection/>
    </xf>
    <xf numFmtId="0" fontId="4" fillId="0" borderId="0" xfId="0" applyFont="1" applyBorder="1" applyAlignment="1">
      <alignment horizontal="center"/>
    </xf>
    <xf numFmtId="0" fontId="4" fillId="0" borderId="0" xfId="0" applyFont="1" applyBorder="1" applyAlignment="1">
      <alignment/>
    </xf>
    <xf numFmtId="0" fontId="16" fillId="0" borderId="0" xfId="0" applyFont="1" applyBorder="1" applyAlignment="1">
      <alignment vertical="center" wrapText="1"/>
    </xf>
    <xf numFmtId="0" fontId="4" fillId="0" borderId="1" xfId="0" applyFont="1" applyBorder="1" applyAlignment="1">
      <alignment horizontal="center"/>
    </xf>
    <xf numFmtId="0" fontId="4" fillId="0" borderId="11" xfId="0" applyFont="1" applyBorder="1" applyAlignment="1">
      <alignment/>
    </xf>
    <xf numFmtId="0" fontId="13" fillId="0" borderId="12" xfId="0" applyFont="1" applyFill="1" applyBorder="1" applyAlignment="1">
      <alignment horizontal="center" vertical="center" wrapText="1"/>
    </xf>
    <xf numFmtId="166" fontId="13" fillId="0" borderId="12" xfId="0" applyNumberFormat="1" applyFont="1" applyFill="1" applyBorder="1" applyAlignment="1">
      <alignment horizontal="center" vertical="center" wrapText="1"/>
    </xf>
    <xf numFmtId="0" fontId="18" fillId="0" borderId="0" xfId="0" applyFont="1" applyFill="1" applyBorder="1" applyAlignment="1">
      <alignment/>
    </xf>
    <xf numFmtId="0" fontId="23" fillId="2" borderId="0" xfId="0" applyFont="1" applyFill="1" applyBorder="1" applyAlignment="1">
      <alignment/>
    </xf>
    <xf numFmtId="0" fontId="4" fillId="2"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0" fontId="7" fillId="0" borderId="0" xfId="0" applyFont="1" applyBorder="1" applyAlignment="1">
      <alignment/>
    </xf>
    <xf numFmtId="0" fontId="18" fillId="0" borderId="0" xfId="0" applyFont="1" applyBorder="1" applyAlignment="1">
      <alignment/>
    </xf>
    <xf numFmtId="166" fontId="2" fillId="0" borderId="5" xfId="15" applyNumberFormat="1" applyFont="1" applyBorder="1" applyAlignment="1">
      <alignment horizontal="right"/>
    </xf>
    <xf numFmtId="166" fontId="2" fillId="0" borderId="5" xfId="15" applyNumberFormat="1" applyFont="1" applyFill="1" applyBorder="1" applyAlignment="1">
      <alignment horizontal="left" vertical="center" wrapText="1"/>
    </xf>
    <xf numFmtId="166" fontId="2" fillId="0" borderId="1" xfId="15" applyNumberFormat="1" applyFont="1" applyBorder="1" applyAlignment="1">
      <alignment horizontal="right"/>
    </xf>
    <xf numFmtId="0" fontId="24" fillId="0" borderId="0" xfId="0" applyFont="1" applyAlignment="1">
      <alignment/>
    </xf>
    <xf numFmtId="0" fontId="3" fillId="0" borderId="0" xfId="0" applyFont="1" applyBorder="1" applyAlignment="1">
      <alignment vertical="center" wrapText="1"/>
    </xf>
    <xf numFmtId="0" fontId="2" fillId="0" borderId="0" xfId="0" applyFont="1" applyFill="1" applyAlignment="1">
      <alignment/>
    </xf>
    <xf numFmtId="0" fontId="2" fillId="0" borderId="0" xfId="0" applyFont="1" applyFill="1" applyAlignment="1">
      <alignment horizontal="center"/>
    </xf>
    <xf numFmtId="0" fontId="3"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18" xfId="0" applyFont="1" applyFill="1" applyBorder="1" applyAlignment="1">
      <alignment horizontal="center"/>
    </xf>
    <xf numFmtId="0" fontId="2" fillId="0" borderId="2" xfId="0" applyFont="1" applyFill="1" applyBorder="1" applyAlignment="1">
      <alignment horizontal="center" vertical="center" wrapText="1"/>
    </xf>
    <xf numFmtId="0" fontId="2" fillId="0" borderId="9" xfId="0" applyFont="1" applyFill="1" applyBorder="1" applyAlignment="1">
      <alignment/>
    </xf>
    <xf numFmtId="0" fontId="5" fillId="0" borderId="2" xfId="0" applyFont="1" applyFill="1" applyBorder="1" applyAlignment="1">
      <alignment horizontal="center"/>
    </xf>
    <xf numFmtId="166" fontId="4" fillId="0" borderId="2" xfId="15" applyNumberFormat="1" applyFont="1" applyFill="1" applyBorder="1" applyAlignment="1">
      <alignment horizontal="right" vertical="center" wrapText="1"/>
    </xf>
    <xf numFmtId="0" fontId="9" fillId="0" borderId="19" xfId="0" applyFont="1" applyFill="1" applyBorder="1" applyAlignment="1">
      <alignment/>
    </xf>
    <xf numFmtId="166" fontId="4" fillId="0" borderId="20" xfId="15" applyNumberFormat="1" applyFont="1" applyFill="1" applyBorder="1" applyAlignment="1">
      <alignment horizontal="right" vertical="center" wrapText="1"/>
    </xf>
    <xf numFmtId="166" fontId="4" fillId="0" borderId="2" xfId="0" applyNumberFormat="1" applyFont="1" applyFill="1" applyBorder="1" applyAlignment="1">
      <alignment horizontal="right" vertical="center" wrapText="1"/>
    </xf>
    <xf numFmtId="0" fontId="4" fillId="0" borderId="4" xfId="0" applyFont="1" applyFill="1" applyBorder="1" applyAlignment="1">
      <alignment horizontal="right" vertical="center" wrapText="1"/>
    </xf>
    <xf numFmtId="0" fontId="9" fillId="0" borderId="19" xfId="0" applyFont="1" applyFill="1" applyBorder="1" applyAlignment="1">
      <alignment horizontal="center" vertical="center" wrapText="1"/>
    </xf>
    <xf numFmtId="0" fontId="4" fillId="0" borderId="2" xfId="0" applyFont="1" applyFill="1" applyBorder="1" applyAlignment="1">
      <alignment horizontal="right" vertical="center" wrapText="1"/>
    </xf>
    <xf numFmtId="0" fontId="19" fillId="0" borderId="20" xfId="0" applyFont="1" applyFill="1" applyBorder="1" applyAlignment="1">
      <alignment horizontal="center" vertical="center" wrapText="1"/>
    </xf>
    <xf numFmtId="166" fontId="4" fillId="0" borderId="5" xfId="15" applyNumberFormat="1" applyFont="1" applyFill="1" applyBorder="1" applyAlignment="1">
      <alignment vertical="center" wrapText="1"/>
    </xf>
    <xf numFmtId="3" fontId="4" fillId="0" borderId="2" xfId="0" applyNumberFormat="1" applyFont="1" applyFill="1" applyBorder="1" applyAlignment="1">
      <alignment horizontal="right" vertical="center" wrapText="1"/>
    </xf>
    <xf numFmtId="0" fontId="6" fillId="0" borderId="2" xfId="0" applyFont="1" applyFill="1" applyBorder="1" applyAlignment="1">
      <alignment horizontal="right" vertical="center" wrapText="1"/>
    </xf>
    <xf numFmtId="0" fontId="9"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3" fontId="4" fillId="0" borderId="4" xfId="0" applyNumberFormat="1" applyFont="1" applyFill="1" applyBorder="1" applyAlignment="1">
      <alignment horizontal="right" vertical="center" wrapText="1"/>
    </xf>
    <xf numFmtId="0" fontId="4" fillId="0" borderId="4"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0" fillId="0" borderId="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2" fillId="0" borderId="22" xfId="0" applyFont="1" applyFill="1" applyBorder="1" applyAlignment="1">
      <alignment horizontal="left" vertical="center" wrapText="1"/>
    </xf>
    <xf numFmtId="3" fontId="9" fillId="0" borderId="5" xfId="0" applyNumberFormat="1" applyFont="1" applyFill="1" applyBorder="1" applyAlignment="1">
      <alignment horizontal="right" vertical="center" wrapText="1"/>
    </xf>
    <xf numFmtId="0" fontId="2" fillId="0" borderId="2" xfId="0" applyFont="1" applyFill="1" applyBorder="1" applyAlignment="1">
      <alignment horizontal="center"/>
    </xf>
    <xf numFmtId="0" fontId="2" fillId="0" borderId="4" xfId="0" applyFont="1" applyFill="1" applyBorder="1" applyAlignment="1">
      <alignment/>
    </xf>
    <xf numFmtId="0" fontId="4" fillId="0" borderId="5" xfId="0" applyFont="1" applyFill="1" applyBorder="1" applyAlignment="1">
      <alignment/>
    </xf>
    <xf numFmtId="0" fontId="4" fillId="0" borderId="4" xfId="0" applyFont="1" applyFill="1" applyBorder="1" applyAlignment="1">
      <alignment/>
    </xf>
    <xf numFmtId="166" fontId="4" fillId="0" borderId="5" xfId="15" applyNumberFormat="1" applyFont="1" applyFill="1" applyBorder="1" applyAlignment="1">
      <alignment/>
    </xf>
    <xf numFmtId="1" fontId="2" fillId="0" borderId="4" xfId="19" applyNumberFormat="1" applyFont="1" applyFill="1" applyBorder="1" applyAlignment="1">
      <alignment horizontal="left" vertical="center" wrapText="1"/>
      <protection/>
    </xf>
    <xf numFmtId="1" fontId="2" fillId="0" borderId="9" xfId="19" applyNumberFormat="1" applyFont="1" applyFill="1" applyBorder="1" applyAlignment="1">
      <alignment horizontal="left" vertical="center" wrapText="1"/>
      <protection/>
    </xf>
    <xf numFmtId="3" fontId="19" fillId="0" borderId="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5" xfId="0" applyFont="1" applyFill="1" applyBorder="1" applyAlignment="1">
      <alignment horizontal="center"/>
    </xf>
    <xf numFmtId="0" fontId="25" fillId="0" borderId="26" xfId="0" applyFont="1" applyFill="1" applyBorder="1" applyAlignment="1">
      <alignment horizontal="center"/>
    </xf>
    <xf numFmtId="166" fontId="18" fillId="0" borderId="27" xfId="15" applyNumberFormat="1" applyFont="1" applyFill="1" applyBorder="1" applyAlignment="1">
      <alignment horizontal="right" vertical="center" wrapText="1"/>
    </xf>
    <xf numFmtId="166" fontId="18" fillId="0" borderId="28" xfId="15" applyNumberFormat="1" applyFont="1" applyFill="1" applyBorder="1" applyAlignment="1">
      <alignment horizontal="right" vertical="center" wrapText="1"/>
    </xf>
    <xf numFmtId="166" fontId="18" fillId="0" borderId="26" xfId="15" applyNumberFormat="1" applyFont="1" applyFill="1" applyBorder="1" applyAlignment="1">
      <alignment horizontal="right" vertical="center" wrapText="1"/>
    </xf>
    <xf numFmtId="0" fontId="25" fillId="0" borderId="29" xfId="0" applyFont="1" applyFill="1" applyBorder="1" applyAlignment="1">
      <alignment/>
    </xf>
    <xf numFmtId="0" fontId="25" fillId="0" borderId="2" xfId="0" applyFont="1" applyFill="1" applyBorder="1" applyAlignment="1">
      <alignment horizontal="center" vertical="center" wrapText="1"/>
    </xf>
    <xf numFmtId="0" fontId="25" fillId="0" borderId="9" xfId="0" applyFont="1" applyFill="1" applyBorder="1" applyAlignment="1">
      <alignment/>
    </xf>
    <xf numFmtId="0" fontId="25" fillId="0" borderId="2" xfId="0" applyFont="1" applyFill="1" applyBorder="1" applyAlignment="1">
      <alignment horizontal="center"/>
    </xf>
    <xf numFmtId="166" fontId="18" fillId="0" borderId="5" xfId="15" applyNumberFormat="1" applyFont="1" applyFill="1" applyBorder="1" applyAlignment="1">
      <alignment horizontal="right" vertical="center" wrapText="1"/>
    </xf>
    <xf numFmtId="166" fontId="18" fillId="0" borderId="4" xfId="15" applyNumberFormat="1" applyFont="1" applyFill="1" applyBorder="1" applyAlignment="1">
      <alignment horizontal="right" vertical="center" wrapText="1"/>
    </xf>
    <xf numFmtId="166" fontId="18" fillId="0" borderId="2" xfId="15" applyNumberFormat="1" applyFont="1" applyFill="1" applyBorder="1" applyAlignment="1">
      <alignment horizontal="right" vertical="center" wrapText="1"/>
    </xf>
    <xf numFmtId="0" fontId="25" fillId="0" borderId="19" xfId="0" applyFont="1" applyFill="1" applyBorder="1" applyAlignment="1">
      <alignment/>
    </xf>
    <xf numFmtId="0" fontId="3" fillId="0" borderId="9" xfId="0" applyFont="1" applyFill="1" applyBorder="1" applyAlignment="1">
      <alignment/>
    </xf>
    <xf numFmtId="0" fontId="26" fillId="0" borderId="2" xfId="0" applyFont="1" applyFill="1" applyBorder="1" applyAlignment="1">
      <alignment horizontal="center"/>
    </xf>
    <xf numFmtId="0" fontId="21" fillId="0" borderId="19" xfId="0" applyFont="1" applyFill="1" applyBorder="1" applyAlignment="1">
      <alignment/>
    </xf>
    <xf numFmtId="166" fontId="18" fillId="0" borderId="20" xfId="15" applyNumberFormat="1" applyFont="1" applyFill="1" applyBorder="1" applyAlignment="1">
      <alignment horizontal="right" vertical="center" wrapText="1"/>
    </xf>
    <xf numFmtId="0" fontId="13" fillId="0" borderId="9" xfId="0" applyFont="1" applyFill="1" applyBorder="1" applyAlignment="1">
      <alignment horizontal="center"/>
    </xf>
    <xf numFmtId="166" fontId="18" fillId="0" borderId="5" xfId="0" applyNumberFormat="1" applyFont="1" applyFill="1" applyBorder="1" applyAlignment="1">
      <alignment horizontal="right" vertical="center" wrapText="1"/>
    </xf>
    <xf numFmtId="166" fontId="18" fillId="0" borderId="4" xfId="0" applyNumberFormat="1" applyFont="1" applyFill="1" applyBorder="1" applyAlignment="1">
      <alignment horizontal="right" vertical="center" wrapText="1"/>
    </xf>
    <xf numFmtId="166" fontId="18" fillId="0" borderId="20" xfId="0" applyNumberFormat="1" applyFont="1" applyFill="1" applyBorder="1" applyAlignment="1">
      <alignment horizontal="right" vertical="center" wrapText="1"/>
    </xf>
    <xf numFmtId="0" fontId="3" fillId="0" borderId="4" xfId="0" applyFont="1" applyFill="1" applyBorder="1" applyAlignment="1">
      <alignment horizontal="center"/>
    </xf>
    <xf numFmtId="0" fontId="20" fillId="0" borderId="2" xfId="0" applyFont="1" applyFill="1" applyBorder="1" applyAlignment="1">
      <alignment horizontal="center"/>
    </xf>
    <xf numFmtId="166" fontId="18" fillId="0" borderId="2" xfId="0" applyNumberFormat="1" applyFont="1" applyFill="1" applyBorder="1" applyAlignment="1">
      <alignment horizontal="right" vertical="center" wrapText="1"/>
    </xf>
    <xf numFmtId="0" fontId="21" fillId="0" borderId="19" xfId="0" applyFont="1" applyFill="1" applyBorder="1" applyAlignment="1">
      <alignment horizontal="center" vertical="center" wrapText="1"/>
    </xf>
    <xf numFmtId="166" fontId="13" fillId="0" borderId="5" xfId="0" applyNumberFormat="1" applyFont="1" applyFill="1" applyBorder="1" applyAlignment="1">
      <alignment horizontal="right" vertical="center" wrapText="1"/>
    </xf>
    <xf numFmtId="166" fontId="13" fillId="0" borderId="4" xfId="0" applyNumberFormat="1" applyFont="1" applyFill="1" applyBorder="1" applyAlignment="1">
      <alignment horizontal="right" vertical="center" wrapText="1"/>
    </xf>
    <xf numFmtId="166" fontId="13" fillId="0" borderId="2" xfId="0" applyNumberFormat="1" applyFont="1" applyFill="1" applyBorder="1" applyAlignment="1">
      <alignment horizontal="right" vertical="center" wrapText="1"/>
    </xf>
    <xf numFmtId="0" fontId="21" fillId="0" borderId="4" xfId="0" applyFont="1" applyFill="1" applyBorder="1" applyAlignment="1">
      <alignment horizontal="center" vertical="center" wrapText="1"/>
    </xf>
    <xf numFmtId="0" fontId="3" fillId="0" borderId="30" xfId="0" applyFont="1" applyFill="1" applyBorder="1" applyAlignment="1">
      <alignment/>
    </xf>
    <xf numFmtId="0" fontId="3" fillId="0" borderId="4" xfId="0" applyFont="1" applyFill="1" applyBorder="1" applyAlignment="1">
      <alignment horizontal="center" vertical="center" wrapText="1"/>
    </xf>
    <xf numFmtId="3" fontId="18" fillId="0" borderId="5" xfId="0" applyNumberFormat="1" applyFont="1" applyFill="1" applyBorder="1" applyAlignment="1">
      <alignment horizontal="right" vertical="center" wrapText="1"/>
    </xf>
    <xf numFmtId="3" fontId="18" fillId="0" borderId="4" xfId="0" applyNumberFormat="1" applyFont="1" applyFill="1" applyBorder="1" applyAlignment="1">
      <alignment horizontal="right" vertical="center" wrapText="1"/>
    </xf>
    <xf numFmtId="3" fontId="18" fillId="0" borderId="2" xfId="0" applyNumberFormat="1" applyFont="1" applyFill="1" applyBorder="1" applyAlignment="1">
      <alignment horizontal="right" vertical="center" wrapText="1"/>
    </xf>
    <xf numFmtId="166" fontId="3" fillId="0" borderId="4" xfId="15"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0" fontId="18" fillId="0" borderId="5" xfId="0" applyFont="1" applyFill="1" applyBorder="1" applyAlignment="1">
      <alignment horizontal="right" vertical="center" wrapText="1"/>
    </xf>
    <xf numFmtId="0" fontId="18" fillId="0" borderId="4" xfId="0" applyFont="1" applyFill="1" applyBorder="1" applyAlignment="1">
      <alignment horizontal="right" vertical="center" wrapText="1"/>
    </xf>
    <xf numFmtId="0" fontId="3" fillId="0" borderId="19" xfId="0" applyFont="1" applyFill="1" applyBorder="1" applyAlignment="1">
      <alignment horizontal="center" vertical="center" wrapText="1"/>
    </xf>
    <xf numFmtId="0" fontId="25" fillId="0" borderId="4" xfId="0" applyFont="1" applyFill="1" applyBorder="1" applyAlignment="1">
      <alignment/>
    </xf>
    <xf numFmtId="0" fontId="25" fillId="0" borderId="19" xfId="0" applyFont="1" applyFill="1" applyBorder="1" applyAlignment="1">
      <alignment horizontal="center" vertical="center" wrapText="1"/>
    </xf>
    <xf numFmtId="0" fontId="3" fillId="0" borderId="2" xfId="0" applyFont="1" applyFill="1" applyBorder="1" applyAlignment="1">
      <alignment horizontal="center"/>
    </xf>
    <xf numFmtId="0" fontId="3" fillId="0" borderId="4" xfId="0" applyFont="1" applyFill="1" applyBorder="1" applyAlignment="1">
      <alignment/>
    </xf>
    <xf numFmtId="166" fontId="18" fillId="0" borderId="5" xfId="15" applyNumberFormat="1" applyFont="1" applyFill="1" applyBorder="1" applyAlignment="1">
      <alignment/>
    </xf>
    <xf numFmtId="0" fontId="3" fillId="0" borderId="4" xfId="0" applyFont="1" applyFill="1" applyBorder="1" applyAlignment="1">
      <alignment horizontal="left" vertical="center" wrapText="1"/>
    </xf>
    <xf numFmtId="166" fontId="13" fillId="0" borderId="5" xfId="15" applyNumberFormat="1" applyFont="1" applyFill="1" applyBorder="1" applyAlignment="1">
      <alignment horizontal="right" vertical="center" wrapText="1"/>
    </xf>
    <xf numFmtId="166" fontId="13" fillId="0" borderId="4" xfId="15" applyNumberFormat="1" applyFont="1" applyFill="1" applyBorder="1" applyAlignment="1">
      <alignment horizontal="right" vertical="center" wrapText="1"/>
    </xf>
    <xf numFmtId="166" fontId="13" fillId="0" borderId="2" xfId="15" applyNumberFormat="1" applyFont="1" applyFill="1" applyBorder="1" applyAlignment="1">
      <alignment horizontal="right" vertical="center" wrapText="1"/>
    </xf>
    <xf numFmtId="0" fontId="2" fillId="0" borderId="29" xfId="0" applyFont="1" applyFill="1" applyBorder="1" applyAlignment="1">
      <alignment/>
    </xf>
    <xf numFmtId="3" fontId="20" fillId="0" borderId="2" xfId="0" applyNumberFormat="1" applyFont="1" applyFill="1" applyBorder="1" applyAlignment="1">
      <alignment horizontal="center" vertical="center" wrapText="1"/>
    </xf>
    <xf numFmtId="0" fontId="15" fillId="0" borderId="0" xfId="0" applyFont="1" applyFill="1" applyAlignment="1">
      <alignment/>
    </xf>
    <xf numFmtId="0" fontId="15"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8" fillId="0" borderId="13" xfId="0" applyFont="1" applyFill="1" applyBorder="1" applyAlignment="1">
      <alignment horizontal="center"/>
    </xf>
    <xf numFmtId="0" fontId="16" fillId="0" borderId="12" xfId="0" applyFont="1" applyFill="1" applyBorder="1" applyAlignment="1">
      <alignment horizontal="center" vertical="center" wrapText="1"/>
    </xf>
    <xf numFmtId="166" fontId="16" fillId="0" borderId="12" xfId="0" applyNumberFormat="1" applyFont="1" applyFill="1" applyBorder="1" applyAlignment="1">
      <alignment horizontal="right" vertical="center" wrapText="1"/>
    </xf>
    <xf numFmtId="0" fontId="16" fillId="0" borderId="12"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15" fillId="0" borderId="5" xfId="0" applyFont="1" applyFill="1" applyBorder="1" applyAlignment="1">
      <alignment horizontal="left" vertical="center" wrapText="1"/>
    </xf>
    <xf numFmtId="166" fontId="15" fillId="0" borderId="5" xfId="15" applyNumberFormat="1" applyFont="1" applyFill="1" applyBorder="1" applyAlignment="1">
      <alignment horizontal="right" vertical="center" wrapText="1"/>
    </xf>
    <xf numFmtId="0" fontId="6" fillId="0" borderId="5"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6" fillId="0" borderId="31" xfId="0" applyFont="1" applyFill="1" applyBorder="1" applyAlignment="1">
      <alignment horizontal="center" vertical="center" wrapText="1"/>
    </xf>
    <xf numFmtId="166" fontId="16" fillId="0" borderId="31" xfId="0" applyNumberFormat="1" applyFont="1" applyFill="1" applyBorder="1" applyAlignment="1">
      <alignment horizontal="right" vertical="center" wrapText="1"/>
    </xf>
    <xf numFmtId="0" fontId="16" fillId="0" borderId="31" xfId="0" applyFont="1" applyFill="1" applyBorder="1" applyAlignment="1">
      <alignment horizontal="left" vertical="center" wrapText="1"/>
    </xf>
    <xf numFmtId="0" fontId="13" fillId="0"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3" fillId="0" borderId="5" xfId="0" applyFont="1" applyFill="1" applyBorder="1" applyAlignment="1">
      <alignment horizontal="center" vertical="center"/>
    </xf>
    <xf numFmtId="0" fontId="13" fillId="0" borderId="5" xfId="0" applyFont="1" applyFill="1" applyBorder="1" applyAlignment="1">
      <alignment horizontal="left" vertical="center" wrapText="1"/>
    </xf>
    <xf numFmtId="0" fontId="13" fillId="0" borderId="5" xfId="0" applyFont="1" applyFill="1" applyBorder="1" applyAlignment="1">
      <alignment horizontal="center" vertical="center" wrapText="1"/>
    </xf>
    <xf numFmtId="166" fontId="13" fillId="0" borderId="5" xfId="0" applyNumberFormat="1" applyFont="1" applyFill="1" applyBorder="1" applyAlignment="1">
      <alignment horizontal="center" vertical="center" wrapText="1"/>
    </xf>
    <xf numFmtId="0" fontId="6" fillId="0" borderId="20" xfId="0" applyFont="1" applyFill="1" applyBorder="1" applyAlignment="1">
      <alignment/>
    </xf>
    <xf numFmtId="0" fontId="6"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166" fontId="6" fillId="0" borderId="5" xfId="0" applyNumberFormat="1" applyFont="1" applyFill="1" applyBorder="1" applyAlignment="1">
      <alignment horizontal="left" vertical="center" wrapText="1"/>
    </xf>
    <xf numFmtId="0" fontId="6" fillId="0" borderId="20" xfId="0" applyFont="1" applyFill="1" applyBorder="1" applyAlignment="1">
      <alignment horizontal="center" vertical="center" wrapText="1"/>
    </xf>
    <xf numFmtId="0" fontId="6" fillId="0" borderId="5" xfId="0" applyFont="1" applyFill="1" applyBorder="1" applyAlignment="1">
      <alignment horizontal="left" vertical="center"/>
    </xf>
    <xf numFmtId="16" fontId="6" fillId="0" borderId="5" xfId="0" applyNumberFormat="1" applyFont="1" applyFill="1" applyBorder="1" applyAlignment="1">
      <alignment horizontal="center" vertical="center" wrapText="1"/>
    </xf>
    <xf numFmtId="0" fontId="6" fillId="0" borderId="5" xfId="0" applyFont="1" applyFill="1" applyBorder="1" applyAlignment="1">
      <alignment horizontal="center"/>
    </xf>
    <xf numFmtId="0" fontId="6" fillId="0" borderId="5" xfId="0" applyFont="1" applyFill="1" applyBorder="1" applyAlignment="1">
      <alignment/>
    </xf>
    <xf numFmtId="0" fontId="13" fillId="0" borderId="5" xfId="0" applyFont="1" applyFill="1" applyBorder="1" applyAlignment="1">
      <alignment/>
    </xf>
    <xf numFmtId="0" fontId="22" fillId="0" borderId="0" xfId="0" applyFont="1" applyFill="1" applyBorder="1" applyAlignment="1">
      <alignment vertical="center" wrapText="1"/>
    </xf>
    <xf numFmtId="0" fontId="12" fillId="0" borderId="5" xfId="0" applyFont="1" applyFill="1" applyBorder="1" applyAlignment="1">
      <alignment horizontal="center" vertical="center" wrapText="1"/>
    </xf>
    <xf numFmtId="0" fontId="28" fillId="0" borderId="5" xfId="0" applyFont="1" applyFill="1" applyBorder="1" applyAlignment="1">
      <alignment horizontal="center" vertical="center" wrapText="1"/>
    </xf>
    <xf numFmtId="166" fontId="12" fillId="0" borderId="5" xfId="0" applyNumberFormat="1" applyFont="1" applyFill="1" applyBorder="1" applyAlignment="1">
      <alignment horizontal="center" vertical="center" wrapText="1"/>
    </xf>
    <xf numFmtId="166" fontId="6" fillId="0" borderId="5" xfId="0" applyNumberFormat="1" applyFont="1" applyFill="1" applyBorder="1" applyAlignment="1">
      <alignment horizontal="right" vertical="center" wrapText="1"/>
    </xf>
    <xf numFmtId="0" fontId="13" fillId="0" borderId="5" xfId="0" applyFont="1" applyFill="1" applyBorder="1" applyAlignment="1">
      <alignment horizontal="left" vertical="center"/>
    </xf>
    <xf numFmtId="0" fontId="12" fillId="0" borderId="5" xfId="0" applyFont="1" applyFill="1" applyBorder="1" applyAlignment="1">
      <alignment horizontal="center" vertical="center"/>
    </xf>
    <xf numFmtId="0" fontId="12" fillId="0" borderId="5" xfId="0" applyFont="1" applyFill="1" applyBorder="1" applyAlignment="1">
      <alignment horizontal="left" vertical="center"/>
    </xf>
    <xf numFmtId="0" fontId="13" fillId="0" borderId="5" xfId="0" applyFont="1" applyFill="1" applyBorder="1" applyAlignment="1">
      <alignment horizontal="center"/>
    </xf>
    <xf numFmtId="0" fontId="0" fillId="0" borderId="13" xfId="0" applyFont="1" applyFill="1" applyBorder="1" applyAlignment="1">
      <alignment horizontal="center" vertical="center" wrapText="1"/>
    </xf>
    <xf numFmtId="0" fontId="6" fillId="0" borderId="5" xfId="0" applyFont="1" applyFill="1" applyBorder="1" applyAlignment="1">
      <alignment horizontal="center" vertical="center"/>
    </xf>
    <xf numFmtId="0" fontId="18" fillId="0" borderId="13" xfId="0" applyFont="1" applyFill="1" applyBorder="1" applyAlignment="1">
      <alignment horizontal="center" vertical="center" wrapText="1"/>
    </xf>
    <xf numFmtId="0" fontId="6" fillId="0" borderId="5" xfId="0" applyFont="1" applyFill="1" applyBorder="1" applyAlignment="1">
      <alignment wrapText="1"/>
    </xf>
    <xf numFmtId="0" fontId="2" fillId="0" borderId="12" xfId="0" applyFont="1" applyFill="1" applyBorder="1" applyAlignment="1">
      <alignment horizontal="center"/>
    </xf>
    <xf numFmtId="0" fontId="2" fillId="0" borderId="12" xfId="0" applyFont="1" applyFill="1" applyBorder="1" applyAlignment="1">
      <alignment/>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166" fontId="2" fillId="0" borderId="5" xfId="15" applyNumberFormat="1" applyFont="1" applyFill="1" applyBorder="1" applyAlignment="1">
      <alignment horizontal="center" vertical="center" wrapText="1"/>
    </xf>
    <xf numFmtId="166" fontId="2" fillId="0" borderId="9" xfId="15"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3" fillId="0" borderId="12" xfId="0" applyFont="1" applyFill="1" applyBorder="1" applyAlignment="1">
      <alignment horizontal="center"/>
    </xf>
    <xf numFmtId="166" fontId="3" fillId="0" borderId="12" xfId="15" applyNumberFormat="1" applyFont="1" applyFill="1" applyBorder="1" applyAlignment="1">
      <alignment horizontal="right"/>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Alignment="1">
      <alignment horizontal="center"/>
    </xf>
    <xf numFmtId="0" fontId="25" fillId="0" borderId="0" xfId="0" applyFont="1" applyFill="1" applyAlignment="1">
      <alignment horizontal="center"/>
    </xf>
    <xf numFmtId="0" fontId="27" fillId="0" borderId="0" xfId="0" applyFont="1" applyFill="1" applyAlignment="1">
      <alignment horizontal="center"/>
    </xf>
    <xf numFmtId="0" fontId="10" fillId="0" borderId="0" xfId="0" applyFont="1" applyFill="1" applyAlignment="1">
      <alignment horizontal="center"/>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4" fillId="0" borderId="0" xfId="0" applyFont="1" applyBorder="1" applyAlignment="1">
      <alignment horizontal="center"/>
    </xf>
    <xf numFmtId="0" fontId="29" fillId="0" borderId="42" xfId="0" applyFont="1" applyFill="1" applyBorder="1" applyAlignment="1">
      <alignment horizontal="center"/>
    </xf>
    <xf numFmtId="0" fontId="10" fillId="0" borderId="0" xfId="0" applyFont="1" applyFill="1" applyBorder="1" applyAlignment="1">
      <alignment horizontal="center"/>
    </xf>
    <xf numFmtId="0" fontId="29" fillId="0" borderId="0" xfId="0" applyFont="1" applyFill="1" applyBorder="1" applyAlignment="1">
      <alignment horizontal="right"/>
    </xf>
    <xf numFmtId="0" fontId="29" fillId="0" borderId="0" xfId="0" applyFont="1" applyFill="1" applyBorder="1" applyAlignment="1">
      <alignment horizontal="right" vertical="center" wrapText="1"/>
    </xf>
    <xf numFmtId="0" fontId="10" fillId="0" borderId="0" xfId="0" applyFont="1" applyFill="1" applyBorder="1" applyAlignment="1">
      <alignment horizontal="right" vertical="center" wrapText="1"/>
    </xf>
    <xf numFmtId="0" fontId="10" fillId="0" borderId="42" xfId="0" applyFont="1" applyFill="1" applyBorder="1" applyAlignment="1">
      <alignment horizontal="right"/>
    </xf>
  </cellXfs>
  <cellStyles count="7">
    <cellStyle name="Normal" xfId="0"/>
    <cellStyle name="Comma" xfId="15"/>
    <cellStyle name="Comma [0]" xfId="16"/>
    <cellStyle name="Currency" xfId="17"/>
    <cellStyle name="Currency [0]" xfId="18"/>
    <cellStyle name="Normal_Bieu mau (CV )"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3</xdr:row>
      <xdr:rowOff>9525</xdr:rowOff>
    </xdr:from>
    <xdr:to>
      <xdr:col>5</xdr:col>
      <xdr:colOff>161925</xdr:colOff>
      <xdr:row>3</xdr:row>
      <xdr:rowOff>9525</xdr:rowOff>
    </xdr:to>
    <xdr:sp>
      <xdr:nvSpPr>
        <xdr:cNvPr id="1" name="Line 1"/>
        <xdr:cNvSpPr>
          <a:spLocks/>
        </xdr:cNvSpPr>
      </xdr:nvSpPr>
      <xdr:spPr>
        <a:xfrm>
          <a:off x="3619500" y="6858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2028825</xdr:colOff>
      <xdr:row>2</xdr:row>
      <xdr:rowOff>9525</xdr:rowOff>
    </xdr:from>
    <xdr:to>
      <xdr:col>1</xdr:col>
      <xdr:colOff>3724275</xdr:colOff>
      <xdr:row>2</xdr:row>
      <xdr:rowOff>9525</xdr:rowOff>
    </xdr:to>
    <xdr:sp>
      <xdr:nvSpPr>
        <xdr:cNvPr id="1" name="Line 1"/>
        <xdr:cNvSpPr>
          <a:spLocks/>
        </xdr:cNvSpPr>
      </xdr:nvSpPr>
      <xdr:spPr>
        <a:xfrm>
          <a:off x="2476500" y="485775"/>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2286000</xdr:colOff>
      <xdr:row>2</xdr:row>
      <xdr:rowOff>9525</xdr:rowOff>
    </xdr:from>
    <xdr:to>
      <xdr:col>3</xdr:col>
      <xdr:colOff>371475</xdr:colOff>
      <xdr:row>2</xdr:row>
      <xdr:rowOff>9525</xdr:rowOff>
    </xdr:to>
    <xdr:sp>
      <xdr:nvSpPr>
        <xdr:cNvPr id="1" name="Line 1"/>
        <xdr:cNvSpPr>
          <a:spLocks/>
        </xdr:cNvSpPr>
      </xdr:nvSpPr>
      <xdr:spPr>
        <a:xfrm>
          <a:off x="2600325" y="485775"/>
          <a:ext cx="158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2085975</xdr:colOff>
      <xdr:row>2</xdr:row>
      <xdr:rowOff>19050</xdr:rowOff>
    </xdr:from>
    <xdr:to>
      <xdr:col>4</xdr:col>
      <xdr:colOff>38100</xdr:colOff>
      <xdr:row>2</xdr:row>
      <xdr:rowOff>19050</xdr:rowOff>
    </xdr:to>
    <xdr:sp>
      <xdr:nvSpPr>
        <xdr:cNvPr id="1" name="Line 1"/>
        <xdr:cNvSpPr>
          <a:spLocks/>
        </xdr:cNvSpPr>
      </xdr:nvSpPr>
      <xdr:spPr>
        <a:xfrm>
          <a:off x="2457450" y="685800"/>
          <a:ext cx="180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2171700</xdr:colOff>
      <xdr:row>3</xdr:row>
      <xdr:rowOff>38100</xdr:rowOff>
    </xdr:from>
    <xdr:to>
      <xdr:col>3</xdr:col>
      <xdr:colOff>666750</xdr:colOff>
      <xdr:row>3</xdr:row>
      <xdr:rowOff>38100</xdr:rowOff>
    </xdr:to>
    <xdr:sp>
      <xdr:nvSpPr>
        <xdr:cNvPr id="1" name="Line 1"/>
        <xdr:cNvSpPr>
          <a:spLocks/>
        </xdr:cNvSpPr>
      </xdr:nvSpPr>
      <xdr:spPr>
        <a:xfrm>
          <a:off x="2514600" y="87630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2019300</xdr:colOff>
      <xdr:row>3</xdr:row>
      <xdr:rowOff>0</xdr:rowOff>
    </xdr:from>
    <xdr:to>
      <xdr:col>1</xdr:col>
      <xdr:colOff>3733800</xdr:colOff>
      <xdr:row>3</xdr:row>
      <xdr:rowOff>0</xdr:rowOff>
    </xdr:to>
    <xdr:sp>
      <xdr:nvSpPr>
        <xdr:cNvPr id="1" name="Line 1"/>
        <xdr:cNvSpPr>
          <a:spLocks/>
        </xdr:cNvSpPr>
      </xdr:nvSpPr>
      <xdr:spPr>
        <a:xfrm>
          <a:off x="2428875" y="695325"/>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186"/>
  <sheetViews>
    <sheetView workbookViewId="0" topLeftCell="A1">
      <selection activeCell="H4" sqref="H4:K4"/>
    </sheetView>
  </sheetViews>
  <sheetFormatPr defaultColWidth="9.140625" defaultRowHeight="12.75"/>
  <cols>
    <col min="1" max="1" width="5.421875" style="1" customWidth="1"/>
    <col min="2" max="2" width="44.57421875" style="1" customWidth="1"/>
    <col min="3" max="3" width="11.7109375" style="6" customWidth="1"/>
    <col min="4" max="4" width="9.421875" style="1" customWidth="1"/>
    <col min="5" max="5" width="8.140625" style="1" customWidth="1"/>
    <col min="6" max="6" width="10.28125" style="1" customWidth="1"/>
    <col min="7" max="7" width="9.8515625" style="1" customWidth="1"/>
    <col min="8" max="9" width="8.421875" style="1" customWidth="1"/>
    <col min="10" max="10" width="9.00390625" style="1" customWidth="1"/>
    <col min="11" max="11" width="13.00390625" style="1" customWidth="1"/>
    <col min="12" max="12" width="9.140625" style="1" customWidth="1"/>
    <col min="13" max="13" width="14.57421875" style="1" bestFit="1" customWidth="1"/>
    <col min="14" max="16384" width="9.140625" style="1" customWidth="1"/>
  </cols>
  <sheetData>
    <row r="1" spans="1:11" s="4" customFormat="1" ht="18.75">
      <c r="A1" s="230" t="s">
        <v>195</v>
      </c>
      <c r="B1" s="230"/>
      <c r="C1" s="230"/>
      <c r="D1" s="230"/>
      <c r="E1" s="230"/>
      <c r="F1" s="230"/>
      <c r="G1" s="230"/>
      <c r="H1" s="230"/>
      <c r="I1" s="230"/>
      <c r="J1" s="230"/>
      <c r="K1" s="230"/>
    </row>
    <row r="2" spans="1:11" ht="15.75">
      <c r="A2" s="229" t="s">
        <v>184</v>
      </c>
      <c r="B2" s="229"/>
      <c r="C2" s="229"/>
      <c r="D2" s="229"/>
      <c r="E2" s="229"/>
      <c r="F2" s="229"/>
      <c r="G2" s="229"/>
      <c r="H2" s="229"/>
      <c r="I2" s="229"/>
      <c r="J2" s="229"/>
      <c r="K2" s="229"/>
    </row>
    <row r="3" spans="1:11" ht="18.75">
      <c r="A3" s="231" t="s">
        <v>310</v>
      </c>
      <c r="B3" s="232"/>
      <c r="C3" s="232"/>
      <c r="D3" s="232"/>
      <c r="E3" s="232"/>
      <c r="F3" s="232"/>
      <c r="G3" s="232"/>
      <c r="H3" s="232"/>
      <c r="I3" s="232"/>
      <c r="J3" s="232"/>
      <c r="K3" s="232"/>
    </row>
    <row r="4" spans="1:11" ht="30" customHeight="1" thickBot="1">
      <c r="A4" s="69"/>
      <c r="B4" s="69"/>
      <c r="C4" s="70"/>
      <c r="D4" s="69"/>
      <c r="E4" s="69"/>
      <c r="F4" s="69"/>
      <c r="G4" s="69"/>
      <c r="H4" s="243" t="s">
        <v>304</v>
      </c>
      <c r="I4" s="243"/>
      <c r="J4" s="243"/>
      <c r="K4" s="243"/>
    </row>
    <row r="5" spans="1:11" s="5" customFormat="1" ht="31.5" customHeight="1" thickTop="1">
      <c r="A5" s="224" t="s">
        <v>0</v>
      </c>
      <c r="B5" s="226" t="s">
        <v>3</v>
      </c>
      <c r="C5" s="224" t="s">
        <v>7</v>
      </c>
      <c r="D5" s="225" t="s">
        <v>4</v>
      </c>
      <c r="E5" s="233" t="s">
        <v>57</v>
      </c>
      <c r="F5" s="224" t="s">
        <v>24</v>
      </c>
      <c r="G5" s="225"/>
      <c r="H5" s="225"/>
      <c r="I5" s="225"/>
      <c r="J5" s="226"/>
      <c r="K5" s="236" t="s">
        <v>30</v>
      </c>
    </row>
    <row r="6" spans="1:11" s="5" customFormat="1" ht="27" customHeight="1">
      <c r="A6" s="223"/>
      <c r="B6" s="228"/>
      <c r="C6" s="223"/>
      <c r="D6" s="227"/>
      <c r="E6" s="234"/>
      <c r="F6" s="223" t="s">
        <v>9</v>
      </c>
      <c r="G6" s="227" t="s">
        <v>8</v>
      </c>
      <c r="H6" s="227"/>
      <c r="I6" s="227"/>
      <c r="J6" s="228"/>
      <c r="K6" s="237"/>
    </row>
    <row r="7" spans="1:11" s="5" customFormat="1" ht="52.5" customHeight="1">
      <c r="A7" s="223"/>
      <c r="B7" s="228"/>
      <c r="C7" s="223"/>
      <c r="D7" s="227"/>
      <c r="E7" s="235"/>
      <c r="F7" s="223"/>
      <c r="G7" s="71" t="s">
        <v>194</v>
      </c>
      <c r="H7" s="71" t="s">
        <v>5</v>
      </c>
      <c r="I7" s="71" t="s">
        <v>6</v>
      </c>
      <c r="J7" s="72" t="s">
        <v>181</v>
      </c>
      <c r="K7" s="237"/>
    </row>
    <row r="8" spans="1:16" ht="16.5" thickBot="1">
      <c r="A8" s="73">
        <v>1</v>
      </c>
      <c r="B8" s="74">
        <v>2</v>
      </c>
      <c r="C8" s="73">
        <v>3</v>
      </c>
      <c r="D8" s="75">
        <v>4</v>
      </c>
      <c r="E8" s="74">
        <v>5</v>
      </c>
      <c r="F8" s="73">
        <v>6</v>
      </c>
      <c r="G8" s="75">
        <v>7</v>
      </c>
      <c r="H8" s="75">
        <v>8</v>
      </c>
      <c r="I8" s="75">
        <v>9</v>
      </c>
      <c r="J8" s="74"/>
      <c r="K8" s="76">
        <v>10</v>
      </c>
      <c r="P8" s="23"/>
    </row>
    <row r="9" spans="1:13" s="36" customFormat="1" ht="19.5" thickTop="1">
      <c r="A9" s="113"/>
      <c r="B9" s="114" t="s">
        <v>122</v>
      </c>
      <c r="C9" s="115"/>
      <c r="D9" s="116"/>
      <c r="E9" s="117"/>
      <c r="F9" s="118">
        <f>F10+F93</f>
        <v>1428000</v>
      </c>
      <c r="G9" s="116">
        <f>G10+G93</f>
        <v>358500</v>
      </c>
      <c r="H9" s="116">
        <f>H10+H93</f>
        <v>598000</v>
      </c>
      <c r="I9" s="116">
        <f>I10+I93</f>
        <v>214500</v>
      </c>
      <c r="J9" s="117">
        <v>257000</v>
      </c>
      <c r="K9" s="119"/>
      <c r="M9" s="37"/>
    </row>
    <row r="10" spans="1:13" s="36" customFormat="1" ht="18.75">
      <c r="A10" s="120" t="s">
        <v>35</v>
      </c>
      <c r="B10" s="121" t="s">
        <v>36</v>
      </c>
      <c r="C10" s="122"/>
      <c r="D10" s="123"/>
      <c r="E10" s="124"/>
      <c r="F10" s="125">
        <f>F11+F14+F16+F15</f>
        <v>1109600</v>
      </c>
      <c r="G10" s="123">
        <f>G11+G14+G16+G15</f>
        <v>209000</v>
      </c>
      <c r="H10" s="123">
        <f>H11+H14+H16</f>
        <v>429100</v>
      </c>
      <c r="I10" s="123">
        <f>I11+I14+I16</f>
        <v>214500</v>
      </c>
      <c r="J10" s="124">
        <v>257000</v>
      </c>
      <c r="K10" s="126"/>
      <c r="M10" s="37"/>
    </row>
    <row r="11" spans="1:15" s="8" customFormat="1" ht="15.75">
      <c r="A11" s="92" t="s">
        <v>42</v>
      </c>
      <c r="B11" s="127" t="s">
        <v>37</v>
      </c>
      <c r="C11" s="128"/>
      <c r="D11" s="123"/>
      <c r="E11" s="124"/>
      <c r="F11" s="125">
        <f>SUM(F12:F13)</f>
        <v>99600</v>
      </c>
      <c r="G11" s="123">
        <f>SUM(G12:G13)</f>
        <v>99600</v>
      </c>
      <c r="H11" s="123"/>
      <c r="I11" s="123"/>
      <c r="J11" s="124"/>
      <c r="K11" s="129"/>
      <c r="N11" s="22"/>
      <c r="O11" s="22"/>
    </row>
    <row r="12" spans="1:11" ht="15.75">
      <c r="A12" s="77"/>
      <c r="B12" s="78" t="s">
        <v>38</v>
      </c>
      <c r="C12" s="79"/>
      <c r="D12" s="38"/>
      <c r="E12" s="39"/>
      <c r="F12" s="80">
        <f>G12+H12+I12</f>
        <v>49600</v>
      </c>
      <c r="G12" s="38">
        <v>49600</v>
      </c>
      <c r="H12" s="38"/>
      <c r="I12" s="38"/>
      <c r="J12" s="39"/>
      <c r="K12" s="81"/>
    </row>
    <row r="13" spans="1:11" ht="15.75">
      <c r="A13" s="77"/>
      <c r="B13" s="78" t="s">
        <v>39</v>
      </c>
      <c r="C13" s="79"/>
      <c r="D13" s="38"/>
      <c r="E13" s="39"/>
      <c r="F13" s="82">
        <f>G13+H13+I13</f>
        <v>50000</v>
      </c>
      <c r="G13" s="38">
        <v>50000</v>
      </c>
      <c r="H13" s="38"/>
      <c r="I13" s="38"/>
      <c r="J13" s="39"/>
      <c r="K13" s="81"/>
    </row>
    <row r="14" spans="1:15" s="8" customFormat="1" ht="15.75">
      <c r="A14" s="92" t="s">
        <v>43</v>
      </c>
      <c r="B14" s="127" t="s">
        <v>40</v>
      </c>
      <c r="C14" s="128"/>
      <c r="D14" s="123"/>
      <c r="E14" s="124"/>
      <c r="F14" s="130">
        <v>15000</v>
      </c>
      <c r="G14" s="123">
        <v>15000</v>
      </c>
      <c r="H14" s="123"/>
      <c r="I14" s="123"/>
      <c r="J14" s="124"/>
      <c r="K14" s="129"/>
      <c r="O14" s="22"/>
    </row>
    <row r="15" spans="1:15" s="8" customFormat="1" ht="15.75">
      <c r="A15" s="92" t="s">
        <v>44</v>
      </c>
      <c r="B15" s="127" t="s">
        <v>183</v>
      </c>
      <c r="C15" s="128"/>
      <c r="D15" s="123"/>
      <c r="E15" s="124"/>
      <c r="F15" s="130">
        <v>2500</v>
      </c>
      <c r="G15" s="123">
        <v>2500</v>
      </c>
      <c r="H15" s="123"/>
      <c r="I15" s="123"/>
      <c r="J15" s="124"/>
      <c r="K15" s="129"/>
      <c r="O15" s="22"/>
    </row>
    <row r="16" spans="1:14" s="8" customFormat="1" ht="15.75">
      <c r="A16" s="92" t="s">
        <v>190</v>
      </c>
      <c r="B16" s="127" t="s">
        <v>41</v>
      </c>
      <c r="C16" s="128"/>
      <c r="D16" s="123">
        <f>D17+D22+D32+D38+D41+D49+D71+D72+D80+D86+D90+D91+D92</f>
        <v>1179984</v>
      </c>
      <c r="E16" s="124">
        <f aca="true" t="shared" si="0" ref="E16:J16">E17+E22+E32+E38+E41+E49+E71+E72+E80+E86+E90+E91+E92</f>
        <v>380186</v>
      </c>
      <c r="F16" s="130">
        <f t="shared" si="0"/>
        <v>992500</v>
      </c>
      <c r="G16" s="123">
        <f t="shared" si="0"/>
        <v>91900</v>
      </c>
      <c r="H16" s="123">
        <f t="shared" si="0"/>
        <v>429100</v>
      </c>
      <c r="I16" s="123">
        <f t="shared" si="0"/>
        <v>214500</v>
      </c>
      <c r="J16" s="123">
        <f t="shared" si="0"/>
        <v>257000</v>
      </c>
      <c r="K16" s="129"/>
      <c r="M16" s="22"/>
      <c r="N16" s="22"/>
    </row>
    <row r="17" spans="1:11" s="8" customFormat="1" ht="15.75">
      <c r="A17" s="92" t="s">
        <v>47</v>
      </c>
      <c r="B17" s="131" t="s">
        <v>162</v>
      </c>
      <c r="C17" s="128"/>
      <c r="D17" s="132">
        <f aca="true" t="shared" si="1" ref="D17:I17">D18</f>
        <v>75746</v>
      </c>
      <c r="E17" s="133">
        <f t="shared" si="1"/>
        <v>52221</v>
      </c>
      <c r="F17" s="134">
        <f t="shared" si="1"/>
        <v>66500</v>
      </c>
      <c r="G17" s="132">
        <f t="shared" si="1"/>
        <v>6500</v>
      </c>
      <c r="H17" s="132">
        <f t="shared" si="1"/>
        <v>50000</v>
      </c>
      <c r="I17" s="132">
        <f t="shared" si="1"/>
        <v>10000</v>
      </c>
      <c r="J17" s="133"/>
      <c r="K17" s="129"/>
    </row>
    <row r="18" spans="1:11" s="7" customFormat="1" ht="15.75">
      <c r="A18" s="92"/>
      <c r="B18" s="156" t="s">
        <v>105</v>
      </c>
      <c r="C18" s="128"/>
      <c r="D18" s="132">
        <f>SUM(D19:D20)</f>
        <v>75746</v>
      </c>
      <c r="E18" s="133">
        <f>SUM(E19:E20)</f>
        <v>52221</v>
      </c>
      <c r="F18" s="134">
        <f>SUM(F19:F21)</f>
        <v>66500</v>
      </c>
      <c r="G18" s="132">
        <f>SUM(G19:G21)</f>
        <v>6500</v>
      </c>
      <c r="H18" s="132">
        <f>SUM(H19:H21)</f>
        <v>50000</v>
      </c>
      <c r="I18" s="132">
        <f>SUM(I19:I21)</f>
        <v>10000</v>
      </c>
      <c r="J18" s="133"/>
      <c r="K18" s="129"/>
    </row>
    <row r="19" spans="1:11" ht="36">
      <c r="A19" s="77">
        <v>1</v>
      </c>
      <c r="B19" s="15" t="s">
        <v>12</v>
      </c>
      <c r="C19" s="47" t="s">
        <v>19</v>
      </c>
      <c r="D19" s="38">
        <v>45746</v>
      </c>
      <c r="E19" s="39">
        <v>44221</v>
      </c>
      <c r="F19" s="83">
        <f>G19+H19+I19</f>
        <v>1500</v>
      </c>
      <c r="G19" s="40">
        <v>1500</v>
      </c>
      <c r="H19" s="40"/>
      <c r="I19" s="40"/>
      <c r="J19" s="84"/>
      <c r="K19" s="85" t="s">
        <v>31</v>
      </c>
    </row>
    <row r="20" spans="1:11" ht="18">
      <c r="A20" s="77">
        <v>2</v>
      </c>
      <c r="B20" s="15" t="s">
        <v>56</v>
      </c>
      <c r="C20" s="47" t="s">
        <v>21</v>
      </c>
      <c r="D20" s="38">
        <v>30000</v>
      </c>
      <c r="E20" s="39">
        <v>8000</v>
      </c>
      <c r="F20" s="83">
        <f>G20+H20+I20</f>
        <v>5000</v>
      </c>
      <c r="G20" s="38">
        <v>5000</v>
      </c>
      <c r="H20" s="40"/>
      <c r="I20" s="40"/>
      <c r="J20" s="84"/>
      <c r="K20" s="85" t="s">
        <v>31</v>
      </c>
    </row>
    <row r="21" spans="1:11" ht="15.75">
      <c r="A21" s="77">
        <v>3</v>
      </c>
      <c r="B21" s="15" t="s">
        <v>163</v>
      </c>
      <c r="C21" s="47"/>
      <c r="D21" s="38"/>
      <c r="E21" s="39"/>
      <c r="F21" s="83">
        <f>G21+H21+I21</f>
        <v>60000</v>
      </c>
      <c r="G21" s="38"/>
      <c r="H21" s="38">
        <v>50000</v>
      </c>
      <c r="I21" s="40">
        <v>10000</v>
      </c>
      <c r="J21" s="84"/>
      <c r="K21" s="85" t="s">
        <v>171</v>
      </c>
    </row>
    <row r="22" spans="1:13" s="8" customFormat="1" ht="15.75">
      <c r="A22" s="92" t="s">
        <v>48</v>
      </c>
      <c r="B22" s="135" t="s">
        <v>259</v>
      </c>
      <c r="C22" s="136"/>
      <c r="D22" s="132">
        <f aca="true" t="shared" si="2" ref="D22:I22">D23</f>
        <v>289317</v>
      </c>
      <c r="E22" s="133">
        <f t="shared" si="2"/>
        <v>99970</v>
      </c>
      <c r="F22" s="137">
        <f t="shared" si="2"/>
        <v>60747</v>
      </c>
      <c r="G22" s="132">
        <f t="shared" si="2"/>
        <v>34900</v>
      </c>
      <c r="H22" s="132">
        <f t="shared" si="2"/>
        <v>25847</v>
      </c>
      <c r="I22" s="132">
        <f t="shared" si="2"/>
        <v>0</v>
      </c>
      <c r="J22" s="133"/>
      <c r="K22" s="138"/>
      <c r="M22" s="22"/>
    </row>
    <row r="23" spans="1:11" s="7" customFormat="1" ht="15.75">
      <c r="A23" s="92"/>
      <c r="B23" s="156" t="s">
        <v>105</v>
      </c>
      <c r="C23" s="136"/>
      <c r="D23" s="132">
        <f aca="true" t="shared" si="3" ref="D23:I23">SUM(D24:D31)</f>
        <v>289317</v>
      </c>
      <c r="E23" s="133">
        <f t="shared" si="3"/>
        <v>99970</v>
      </c>
      <c r="F23" s="137">
        <f t="shared" si="3"/>
        <v>60747</v>
      </c>
      <c r="G23" s="132">
        <f t="shared" si="3"/>
        <v>34900</v>
      </c>
      <c r="H23" s="132">
        <f t="shared" si="3"/>
        <v>25847</v>
      </c>
      <c r="I23" s="132">
        <f t="shared" si="3"/>
        <v>0</v>
      </c>
      <c r="J23" s="133"/>
      <c r="K23" s="138"/>
    </row>
    <row r="24" spans="1:11" ht="47.25">
      <c r="A24" s="77">
        <v>1</v>
      </c>
      <c r="B24" s="14" t="s">
        <v>255</v>
      </c>
      <c r="C24" s="47" t="s">
        <v>16</v>
      </c>
      <c r="D24" s="38">
        <v>11940</v>
      </c>
      <c r="E24" s="39">
        <v>9000</v>
      </c>
      <c r="F24" s="83">
        <f aca="true" t="shared" si="4" ref="F24:F31">G24+H24+I24</f>
        <v>3000</v>
      </c>
      <c r="G24" s="38">
        <v>3000</v>
      </c>
      <c r="H24" s="40"/>
      <c r="I24" s="38"/>
      <c r="J24" s="39"/>
      <c r="K24" s="85" t="s">
        <v>10</v>
      </c>
    </row>
    <row r="25" spans="1:11" ht="31.5">
      <c r="A25" s="77">
        <v>2</v>
      </c>
      <c r="B25" s="14" t="s">
        <v>25</v>
      </c>
      <c r="C25" s="47" t="s">
        <v>29</v>
      </c>
      <c r="D25" s="38">
        <v>97374</v>
      </c>
      <c r="E25" s="39">
        <v>32000</v>
      </c>
      <c r="F25" s="83">
        <f t="shared" si="4"/>
        <v>14000</v>
      </c>
      <c r="G25" s="38">
        <v>14000</v>
      </c>
      <c r="H25" s="40"/>
      <c r="I25" s="38"/>
      <c r="J25" s="39"/>
      <c r="K25" s="85" t="s">
        <v>10</v>
      </c>
    </row>
    <row r="26" spans="1:11" ht="18">
      <c r="A26" s="77">
        <v>3</v>
      </c>
      <c r="B26" s="14" t="s">
        <v>11</v>
      </c>
      <c r="C26" s="47" t="s">
        <v>17</v>
      </c>
      <c r="D26" s="38">
        <v>14000</v>
      </c>
      <c r="E26" s="39">
        <v>4000</v>
      </c>
      <c r="F26" s="83">
        <f t="shared" si="4"/>
        <v>6000</v>
      </c>
      <c r="G26" s="38">
        <v>6000</v>
      </c>
      <c r="H26" s="40"/>
      <c r="I26" s="38"/>
      <c r="J26" s="39"/>
      <c r="K26" s="85" t="s">
        <v>10</v>
      </c>
    </row>
    <row r="27" spans="1:11" ht="31.5">
      <c r="A27" s="77">
        <v>4</v>
      </c>
      <c r="B27" s="108" t="s">
        <v>256</v>
      </c>
      <c r="C27" s="48" t="s">
        <v>53</v>
      </c>
      <c r="D27" s="38">
        <v>58000</v>
      </c>
      <c r="E27" s="39">
        <v>10000</v>
      </c>
      <c r="F27" s="83">
        <f t="shared" si="4"/>
        <v>6900</v>
      </c>
      <c r="G27" s="38">
        <v>6900</v>
      </c>
      <c r="H27" s="40"/>
      <c r="I27" s="38"/>
      <c r="J27" s="39"/>
      <c r="K27" s="85" t="s">
        <v>133</v>
      </c>
    </row>
    <row r="28" spans="1:11" ht="47.25">
      <c r="A28" s="77">
        <v>5</v>
      </c>
      <c r="B28" s="109" t="s">
        <v>257</v>
      </c>
      <c r="C28" s="48" t="s">
        <v>164</v>
      </c>
      <c r="D28" s="38">
        <v>14700</v>
      </c>
      <c r="E28" s="39">
        <v>5000</v>
      </c>
      <c r="F28" s="83">
        <v>5000</v>
      </c>
      <c r="G28" s="38">
        <v>5000</v>
      </c>
      <c r="H28" s="40"/>
      <c r="I28" s="38"/>
      <c r="J28" s="39"/>
      <c r="K28" s="85" t="s">
        <v>133</v>
      </c>
    </row>
    <row r="29" spans="1:11" ht="25.5">
      <c r="A29" s="77">
        <v>6</v>
      </c>
      <c r="B29" s="96" t="s">
        <v>260</v>
      </c>
      <c r="C29" s="48"/>
      <c r="D29" s="38">
        <v>27000</v>
      </c>
      <c r="E29" s="39">
        <v>19970</v>
      </c>
      <c r="F29" s="83">
        <f t="shared" si="4"/>
        <v>7000</v>
      </c>
      <c r="G29" s="38"/>
      <c r="H29" s="40">
        <v>7000</v>
      </c>
      <c r="I29" s="38"/>
      <c r="J29" s="39"/>
      <c r="K29" s="85" t="s">
        <v>172</v>
      </c>
    </row>
    <row r="30" spans="1:11" ht="31.5">
      <c r="A30" s="77">
        <v>7</v>
      </c>
      <c r="B30" s="14" t="s">
        <v>258</v>
      </c>
      <c r="C30" s="48" t="s">
        <v>55</v>
      </c>
      <c r="D30" s="38">
        <v>33460</v>
      </c>
      <c r="E30" s="39">
        <v>10000</v>
      </c>
      <c r="F30" s="83">
        <f t="shared" si="4"/>
        <v>9347</v>
      </c>
      <c r="G30" s="38"/>
      <c r="H30" s="40">
        <v>9347</v>
      </c>
      <c r="I30" s="38"/>
      <c r="J30" s="39"/>
      <c r="K30" s="85" t="s">
        <v>134</v>
      </c>
    </row>
    <row r="31" spans="1:11" ht="31.5">
      <c r="A31" s="77">
        <v>8</v>
      </c>
      <c r="B31" s="14" t="s">
        <v>261</v>
      </c>
      <c r="C31" s="48" t="s">
        <v>54</v>
      </c>
      <c r="D31" s="38">
        <v>32843</v>
      </c>
      <c r="E31" s="39">
        <v>10000</v>
      </c>
      <c r="F31" s="83">
        <f t="shared" si="4"/>
        <v>9500</v>
      </c>
      <c r="G31" s="38"/>
      <c r="H31" s="40">
        <v>9500</v>
      </c>
      <c r="I31" s="38"/>
      <c r="J31" s="39"/>
      <c r="K31" s="85" t="s">
        <v>10</v>
      </c>
    </row>
    <row r="32" spans="1:11" s="8" customFormat="1" ht="15.75">
      <c r="A32" s="92" t="s">
        <v>49</v>
      </c>
      <c r="B32" s="135" t="s">
        <v>26</v>
      </c>
      <c r="C32" s="136"/>
      <c r="D32" s="132">
        <f>D33+D35</f>
        <v>88030</v>
      </c>
      <c r="E32" s="132">
        <f>E33+E35</f>
        <v>25003</v>
      </c>
      <c r="F32" s="137">
        <f>F33+F35</f>
        <v>16000</v>
      </c>
      <c r="G32" s="132">
        <f>G33+G35</f>
        <v>16000</v>
      </c>
      <c r="H32" s="132"/>
      <c r="I32" s="132"/>
      <c r="J32" s="133"/>
      <c r="K32" s="138"/>
    </row>
    <row r="33" spans="1:11" s="8" customFormat="1" ht="15.75">
      <c r="A33" s="92"/>
      <c r="B33" s="156" t="s">
        <v>105</v>
      </c>
      <c r="C33" s="136"/>
      <c r="D33" s="132">
        <f>SUM(D34)</f>
        <v>31347</v>
      </c>
      <c r="E33" s="133">
        <f>SUM(E34)</f>
        <v>25003</v>
      </c>
      <c r="F33" s="137">
        <f>SUM(F34)</f>
        <v>3000</v>
      </c>
      <c r="G33" s="132">
        <f>SUM(G34)</f>
        <v>3000</v>
      </c>
      <c r="H33" s="132"/>
      <c r="I33" s="132"/>
      <c r="J33" s="133"/>
      <c r="K33" s="138"/>
    </row>
    <row r="34" spans="1:11" ht="31.5">
      <c r="A34" s="77">
        <v>1</v>
      </c>
      <c r="B34" s="15" t="s">
        <v>13</v>
      </c>
      <c r="C34" s="47" t="s">
        <v>20</v>
      </c>
      <c r="D34" s="38">
        <v>31347</v>
      </c>
      <c r="E34" s="39">
        <v>25003</v>
      </c>
      <c r="F34" s="86">
        <f>G34+H34+I34</f>
        <v>3000</v>
      </c>
      <c r="G34" s="40">
        <v>3000</v>
      </c>
      <c r="H34" s="40"/>
      <c r="I34" s="40"/>
      <c r="J34" s="84"/>
      <c r="K34" s="85" t="s">
        <v>31</v>
      </c>
    </row>
    <row r="35" spans="1:11" ht="15.75">
      <c r="A35" s="77"/>
      <c r="B35" s="158" t="s">
        <v>63</v>
      </c>
      <c r="C35" s="49"/>
      <c r="D35" s="123">
        <f>SUM(D36:D37)</f>
        <v>56683</v>
      </c>
      <c r="E35" s="39"/>
      <c r="F35" s="147">
        <f>SUM(F36:F37)</f>
        <v>13000</v>
      </c>
      <c r="G35" s="145">
        <f>SUM(G36:G37)</f>
        <v>13000</v>
      </c>
      <c r="H35" s="145"/>
      <c r="I35" s="40"/>
      <c r="J35" s="84"/>
      <c r="K35" s="85"/>
    </row>
    <row r="36" spans="1:11" ht="47.25">
      <c r="A36" s="77">
        <v>1</v>
      </c>
      <c r="B36" s="16" t="s">
        <v>262</v>
      </c>
      <c r="C36" s="87" t="s">
        <v>18</v>
      </c>
      <c r="D36" s="88">
        <v>41793</v>
      </c>
      <c r="E36" s="39"/>
      <c r="F36" s="89">
        <f>G36+H36+I36</f>
        <v>9000</v>
      </c>
      <c r="G36" s="41">
        <v>9000</v>
      </c>
      <c r="H36" s="40"/>
      <c r="I36" s="40"/>
      <c r="J36" s="84"/>
      <c r="K36" s="85" t="s">
        <v>169</v>
      </c>
    </row>
    <row r="37" spans="1:11" ht="31.5">
      <c r="A37" s="77">
        <v>2</v>
      </c>
      <c r="B37" s="16" t="s">
        <v>263</v>
      </c>
      <c r="C37" s="87" t="s">
        <v>178</v>
      </c>
      <c r="D37" s="88">
        <v>14890</v>
      </c>
      <c r="E37" s="39"/>
      <c r="F37" s="89">
        <f>G37+H37+I37</f>
        <v>4000</v>
      </c>
      <c r="G37" s="41">
        <v>4000</v>
      </c>
      <c r="H37" s="40"/>
      <c r="I37" s="40"/>
      <c r="J37" s="84"/>
      <c r="K37" s="85" t="s">
        <v>135</v>
      </c>
    </row>
    <row r="38" spans="1:11" s="8" customFormat="1" ht="15.75">
      <c r="A38" s="92" t="s">
        <v>50</v>
      </c>
      <c r="B38" s="135" t="s">
        <v>27</v>
      </c>
      <c r="C38" s="128"/>
      <c r="D38" s="139">
        <f>D39</f>
        <v>20037</v>
      </c>
      <c r="E38" s="140"/>
      <c r="F38" s="141">
        <f>F39</f>
        <v>2000</v>
      </c>
      <c r="G38" s="139">
        <f>G39</f>
        <v>2000</v>
      </c>
      <c r="H38" s="139"/>
      <c r="I38" s="139"/>
      <c r="J38" s="142"/>
      <c r="K38" s="143"/>
    </row>
    <row r="39" spans="1:11" s="9" customFormat="1" ht="15.75">
      <c r="A39" s="77"/>
      <c r="B39" s="156" t="s">
        <v>105</v>
      </c>
      <c r="C39" s="149"/>
      <c r="D39" s="159">
        <f>SUM(D40)</f>
        <v>20037</v>
      </c>
      <c r="E39" s="160"/>
      <c r="F39" s="161">
        <f>SUM(F40)</f>
        <v>2000</v>
      </c>
      <c r="G39" s="159">
        <f>SUM(G40)</f>
        <v>2000</v>
      </c>
      <c r="H39" s="159"/>
      <c r="I39" s="159"/>
      <c r="J39" s="91"/>
      <c r="K39" s="162"/>
    </row>
    <row r="40" spans="1:11" ht="47.25">
      <c r="A40" s="77">
        <v>1</v>
      </c>
      <c r="B40" s="14" t="s">
        <v>121</v>
      </c>
      <c r="C40" s="12" t="s">
        <v>15</v>
      </c>
      <c r="D40" s="17">
        <v>20037</v>
      </c>
      <c r="E40" s="18"/>
      <c r="F40" s="90">
        <f>G40+H40+I40</f>
        <v>2000</v>
      </c>
      <c r="G40" s="19">
        <v>2000</v>
      </c>
      <c r="H40" s="19"/>
      <c r="I40" s="19"/>
      <c r="J40" s="91"/>
      <c r="K40" s="85" t="s">
        <v>32</v>
      </c>
    </row>
    <row r="41" spans="1:11" s="21" customFormat="1" ht="15.75">
      <c r="A41" s="92" t="s">
        <v>51</v>
      </c>
      <c r="B41" s="144" t="s">
        <v>58</v>
      </c>
      <c r="C41" s="98"/>
      <c r="D41" s="145">
        <f>D42</f>
        <v>80197</v>
      </c>
      <c r="E41" s="146">
        <f>E42</f>
        <v>22900</v>
      </c>
      <c r="F41" s="147">
        <f>F42+F46</f>
        <v>30700</v>
      </c>
      <c r="G41" s="145">
        <f>G42+G46</f>
        <v>0</v>
      </c>
      <c r="H41" s="145">
        <f>H42+H46</f>
        <v>0</v>
      </c>
      <c r="I41" s="145">
        <f>I42+I46</f>
        <v>30700</v>
      </c>
      <c r="J41" s="146"/>
      <c r="K41" s="85"/>
    </row>
    <row r="42" spans="1:11" ht="15.75">
      <c r="A42" s="92"/>
      <c r="B42" s="156" t="s">
        <v>105</v>
      </c>
      <c r="C42" s="47"/>
      <c r="D42" s="145">
        <f aca="true" t="shared" si="5" ref="D42:I42">SUM(D43:D45)</f>
        <v>80197</v>
      </c>
      <c r="E42" s="146">
        <f t="shared" si="5"/>
        <v>22900</v>
      </c>
      <c r="F42" s="147">
        <f t="shared" si="5"/>
        <v>21200</v>
      </c>
      <c r="G42" s="145">
        <f t="shared" si="5"/>
        <v>0</v>
      </c>
      <c r="H42" s="145">
        <f t="shared" si="5"/>
        <v>0</v>
      </c>
      <c r="I42" s="145">
        <f t="shared" si="5"/>
        <v>21200</v>
      </c>
      <c r="J42" s="146"/>
      <c r="K42" s="85"/>
    </row>
    <row r="43" spans="1:11" ht="24">
      <c r="A43" s="77">
        <v>1</v>
      </c>
      <c r="B43" s="14" t="s">
        <v>116</v>
      </c>
      <c r="C43" s="47" t="s">
        <v>59</v>
      </c>
      <c r="D43" s="41">
        <v>43912</v>
      </c>
      <c r="E43" s="39">
        <v>10000</v>
      </c>
      <c r="F43" s="89">
        <f>G43+H43+I43</f>
        <v>8000</v>
      </c>
      <c r="G43" s="41"/>
      <c r="H43" s="41"/>
      <c r="I43" s="41">
        <v>8000</v>
      </c>
      <c r="J43" s="93"/>
      <c r="K43" s="85" t="s">
        <v>123</v>
      </c>
    </row>
    <row r="44" spans="1:11" ht="24">
      <c r="A44" s="77">
        <v>2</v>
      </c>
      <c r="B44" s="94" t="s">
        <v>117</v>
      </c>
      <c r="C44" s="47" t="s">
        <v>60</v>
      </c>
      <c r="D44" s="41">
        <v>5650</v>
      </c>
      <c r="E44" s="39">
        <v>2000</v>
      </c>
      <c r="F44" s="89">
        <f>G44+H44+I44</f>
        <v>3200</v>
      </c>
      <c r="G44" s="41"/>
      <c r="H44" s="41"/>
      <c r="I44" s="41">
        <v>3200</v>
      </c>
      <c r="J44" s="93"/>
      <c r="K44" s="85" t="s">
        <v>179</v>
      </c>
    </row>
    <row r="45" spans="1:11" ht="24">
      <c r="A45" s="95">
        <v>3</v>
      </c>
      <c r="B45" s="14" t="s">
        <v>61</v>
      </c>
      <c r="C45" s="47" t="s">
        <v>62</v>
      </c>
      <c r="D45" s="41">
        <v>30635</v>
      </c>
      <c r="E45" s="39">
        <v>10900</v>
      </c>
      <c r="F45" s="89">
        <f>G45+H45+I45</f>
        <v>10000</v>
      </c>
      <c r="G45" s="41"/>
      <c r="H45" s="41"/>
      <c r="I45" s="41">
        <v>10000</v>
      </c>
      <c r="J45" s="93"/>
      <c r="K45" s="85" t="s">
        <v>180</v>
      </c>
    </row>
    <row r="46" spans="1:11" ht="15.75">
      <c r="A46" s="95"/>
      <c r="B46" s="158" t="s">
        <v>63</v>
      </c>
      <c r="C46" s="47"/>
      <c r="D46" s="145">
        <f>SUM(D47)</f>
        <v>5170</v>
      </c>
      <c r="E46" s="42"/>
      <c r="F46" s="147">
        <f>SUM(F47:F48)</f>
        <v>9500</v>
      </c>
      <c r="G46" s="145">
        <f>SUM(G47:G48)</f>
        <v>0</v>
      </c>
      <c r="H46" s="145">
        <f>SUM(H47:H48)</f>
        <v>0</v>
      </c>
      <c r="I46" s="145">
        <f>SUM(I47:I48)</f>
        <v>9500</v>
      </c>
      <c r="J46" s="146"/>
      <c r="K46" s="85"/>
    </row>
    <row r="47" spans="1:11" ht="51">
      <c r="A47" s="95">
        <v>1</v>
      </c>
      <c r="B47" s="96" t="s">
        <v>64</v>
      </c>
      <c r="C47" s="47" t="s">
        <v>165</v>
      </c>
      <c r="D47" s="41">
        <v>5170</v>
      </c>
      <c r="E47" s="42"/>
      <c r="F47" s="89">
        <v>5000</v>
      </c>
      <c r="G47" s="41"/>
      <c r="H47" s="41"/>
      <c r="I47" s="41">
        <v>5000</v>
      </c>
      <c r="J47" s="93"/>
      <c r="K47" s="85" t="s">
        <v>170</v>
      </c>
    </row>
    <row r="48" spans="1:11" ht="31.5">
      <c r="A48" s="95">
        <v>2</v>
      </c>
      <c r="B48" s="97" t="s">
        <v>264</v>
      </c>
      <c r="C48" s="47" t="s">
        <v>191</v>
      </c>
      <c r="D48" s="41">
        <v>5302</v>
      </c>
      <c r="E48" s="42"/>
      <c r="F48" s="89">
        <v>4500</v>
      </c>
      <c r="G48" s="41"/>
      <c r="H48" s="41"/>
      <c r="I48" s="41">
        <v>4500</v>
      </c>
      <c r="J48" s="93"/>
      <c r="K48" s="85" t="s">
        <v>192</v>
      </c>
    </row>
    <row r="49" spans="1:11" s="21" customFormat="1" ht="15.75">
      <c r="A49" s="92" t="s">
        <v>52</v>
      </c>
      <c r="B49" s="144" t="s">
        <v>265</v>
      </c>
      <c r="C49" s="98"/>
      <c r="D49" s="145">
        <f>D50+D59:E59</f>
        <v>290353</v>
      </c>
      <c r="E49" s="145">
        <f>E50+E59:F59</f>
        <v>87000</v>
      </c>
      <c r="F49" s="147">
        <f>F50+F59</f>
        <v>113800</v>
      </c>
      <c r="G49" s="145">
        <f>G50+G59</f>
        <v>0</v>
      </c>
      <c r="H49" s="145">
        <f>H50+H59</f>
        <v>0</v>
      </c>
      <c r="I49" s="145">
        <f>I50+I59</f>
        <v>113800</v>
      </c>
      <c r="J49" s="146"/>
      <c r="K49" s="85"/>
    </row>
    <row r="50" spans="1:11" ht="15.75">
      <c r="A50" s="92"/>
      <c r="B50" s="156" t="s">
        <v>105</v>
      </c>
      <c r="C50" s="98"/>
      <c r="D50" s="145">
        <f aca="true" t="shared" si="6" ref="D50:I50">SUM(D51:D58)</f>
        <v>197916</v>
      </c>
      <c r="E50" s="146">
        <f t="shared" si="6"/>
        <v>87000</v>
      </c>
      <c r="F50" s="147">
        <f t="shared" si="6"/>
        <v>44900</v>
      </c>
      <c r="G50" s="145">
        <f t="shared" si="6"/>
        <v>0</v>
      </c>
      <c r="H50" s="145">
        <f t="shared" si="6"/>
        <v>0</v>
      </c>
      <c r="I50" s="145">
        <f t="shared" si="6"/>
        <v>44900</v>
      </c>
      <c r="J50" s="146"/>
      <c r="K50" s="85"/>
    </row>
    <row r="51" spans="1:11" ht="24">
      <c r="A51" s="77">
        <v>1</v>
      </c>
      <c r="B51" s="14" t="s">
        <v>65</v>
      </c>
      <c r="C51" s="110" t="s">
        <v>66</v>
      </c>
      <c r="D51" s="41">
        <v>106600</v>
      </c>
      <c r="E51" s="39">
        <v>50000</v>
      </c>
      <c r="F51" s="89">
        <f>G51+H51+I51</f>
        <v>10000</v>
      </c>
      <c r="G51" s="41"/>
      <c r="H51" s="41"/>
      <c r="I51" s="41">
        <v>10000</v>
      </c>
      <c r="J51" s="93"/>
      <c r="K51" s="85" t="s">
        <v>125</v>
      </c>
    </row>
    <row r="52" spans="1:11" ht="18">
      <c r="A52" s="77">
        <v>2</v>
      </c>
      <c r="B52" s="14" t="s">
        <v>67</v>
      </c>
      <c r="C52" s="110" t="s">
        <v>68</v>
      </c>
      <c r="D52" s="41">
        <v>39285</v>
      </c>
      <c r="E52" s="39">
        <v>12000</v>
      </c>
      <c r="F52" s="89">
        <f aca="true" t="shared" si="7" ref="F52:F58">G52+H52+I52</f>
        <v>10000</v>
      </c>
      <c r="G52" s="41"/>
      <c r="H52" s="41"/>
      <c r="I52" s="41">
        <v>10000</v>
      </c>
      <c r="J52" s="93"/>
      <c r="K52" s="85" t="s">
        <v>126</v>
      </c>
    </row>
    <row r="53" spans="1:11" ht="31.5">
      <c r="A53" s="77">
        <v>3</v>
      </c>
      <c r="B53" s="14" t="s">
        <v>70</v>
      </c>
      <c r="C53" s="110" t="s">
        <v>71</v>
      </c>
      <c r="D53" s="41">
        <v>4324</v>
      </c>
      <c r="E53" s="39">
        <v>3000</v>
      </c>
      <c r="F53" s="89">
        <f t="shared" si="7"/>
        <v>1100</v>
      </c>
      <c r="G53" s="41"/>
      <c r="H53" s="41"/>
      <c r="I53" s="41">
        <v>1100</v>
      </c>
      <c r="J53" s="93"/>
      <c r="K53" s="85" t="s">
        <v>126</v>
      </c>
    </row>
    <row r="54" spans="1:11" ht="33.75">
      <c r="A54" s="77">
        <v>4</v>
      </c>
      <c r="B54" s="14" t="s">
        <v>72</v>
      </c>
      <c r="C54" s="110" t="s">
        <v>73</v>
      </c>
      <c r="D54" s="41">
        <v>11967</v>
      </c>
      <c r="E54" s="39">
        <v>3700</v>
      </c>
      <c r="F54" s="89">
        <f t="shared" si="7"/>
        <v>8000</v>
      </c>
      <c r="G54" s="41"/>
      <c r="H54" s="41"/>
      <c r="I54" s="41">
        <v>8000</v>
      </c>
      <c r="J54" s="93"/>
      <c r="K54" s="99" t="s">
        <v>127</v>
      </c>
    </row>
    <row r="55" spans="1:11" ht="31.5">
      <c r="A55" s="77">
        <v>5</v>
      </c>
      <c r="B55" s="14" t="s">
        <v>74</v>
      </c>
      <c r="C55" s="110" t="s">
        <v>75</v>
      </c>
      <c r="D55" s="41">
        <v>5869</v>
      </c>
      <c r="E55" s="39">
        <v>3300</v>
      </c>
      <c r="F55" s="89">
        <f t="shared" si="7"/>
        <v>2300</v>
      </c>
      <c r="G55" s="41"/>
      <c r="H55" s="41"/>
      <c r="I55" s="41">
        <v>2300</v>
      </c>
      <c r="J55" s="93"/>
      <c r="K55" s="85" t="s">
        <v>126</v>
      </c>
    </row>
    <row r="56" spans="1:11" ht="47.25">
      <c r="A56" s="77">
        <v>6</v>
      </c>
      <c r="B56" s="14" t="s">
        <v>76</v>
      </c>
      <c r="C56" s="110" t="s">
        <v>77</v>
      </c>
      <c r="D56" s="41">
        <v>7690</v>
      </c>
      <c r="E56" s="39">
        <v>4000</v>
      </c>
      <c r="F56" s="89">
        <f t="shared" si="7"/>
        <v>3400</v>
      </c>
      <c r="G56" s="41"/>
      <c r="H56" s="41"/>
      <c r="I56" s="41">
        <v>3400</v>
      </c>
      <c r="J56" s="93"/>
      <c r="K56" s="85" t="s">
        <v>126</v>
      </c>
    </row>
    <row r="57" spans="1:11" ht="31.5">
      <c r="A57" s="77">
        <v>7</v>
      </c>
      <c r="B57" s="111" t="s">
        <v>78</v>
      </c>
      <c r="C57" s="110" t="s">
        <v>79</v>
      </c>
      <c r="D57" s="41">
        <v>12401</v>
      </c>
      <c r="E57" s="39">
        <v>6000</v>
      </c>
      <c r="F57" s="89">
        <f t="shared" si="7"/>
        <v>6000</v>
      </c>
      <c r="G57" s="41"/>
      <c r="H57" s="41"/>
      <c r="I57" s="41">
        <v>6000</v>
      </c>
      <c r="J57" s="93"/>
      <c r="K57" s="85" t="s">
        <v>126</v>
      </c>
    </row>
    <row r="58" spans="1:11" ht="18">
      <c r="A58" s="77">
        <v>8</v>
      </c>
      <c r="B58" s="14" t="s">
        <v>80</v>
      </c>
      <c r="C58" s="110" t="s">
        <v>81</v>
      </c>
      <c r="D58" s="41">
        <v>9780</v>
      </c>
      <c r="E58" s="39">
        <v>5000</v>
      </c>
      <c r="F58" s="89">
        <f t="shared" si="7"/>
        <v>4100</v>
      </c>
      <c r="G58" s="41"/>
      <c r="H58" s="41"/>
      <c r="I58" s="41">
        <v>4100</v>
      </c>
      <c r="J58" s="93"/>
      <c r="K58" s="85" t="s">
        <v>126</v>
      </c>
    </row>
    <row r="59" spans="1:11" s="7" customFormat="1" ht="15.75">
      <c r="A59" s="92"/>
      <c r="B59" s="158" t="s">
        <v>63</v>
      </c>
      <c r="C59" s="163"/>
      <c r="D59" s="145">
        <f>SUM(D60:D70)</f>
        <v>92437</v>
      </c>
      <c r="E59" s="146">
        <f>SUM(E60:E64)</f>
        <v>0</v>
      </c>
      <c r="F59" s="147">
        <f>SUM(F60:F70)</f>
        <v>68900</v>
      </c>
      <c r="G59" s="145">
        <f>SUM(G60:G64)</f>
        <v>0</v>
      </c>
      <c r="H59" s="145">
        <f>SUM(H60:H64)</f>
        <v>0</v>
      </c>
      <c r="I59" s="145">
        <f>SUM(I60:I70)</f>
        <v>68900</v>
      </c>
      <c r="J59" s="146"/>
      <c r="K59" s="138"/>
    </row>
    <row r="60" spans="1:11" ht="31.5">
      <c r="A60" s="77">
        <v>1</v>
      </c>
      <c r="B60" s="14" t="s">
        <v>82</v>
      </c>
      <c r="C60" s="47" t="s">
        <v>83</v>
      </c>
      <c r="D60" s="40">
        <v>3794</v>
      </c>
      <c r="E60" s="39"/>
      <c r="F60" s="86">
        <f>G60+H60+I60</f>
        <v>3500</v>
      </c>
      <c r="G60" s="40"/>
      <c r="H60" s="40"/>
      <c r="I60" s="40">
        <v>3500</v>
      </c>
      <c r="J60" s="84"/>
      <c r="K60" s="85" t="s">
        <v>126</v>
      </c>
    </row>
    <row r="61" spans="1:11" ht="47.25">
      <c r="A61" s="77">
        <v>2</v>
      </c>
      <c r="B61" s="14" t="s">
        <v>86</v>
      </c>
      <c r="C61" s="47" t="s">
        <v>87</v>
      </c>
      <c r="D61" s="41">
        <v>10560</v>
      </c>
      <c r="E61" s="39"/>
      <c r="F61" s="86">
        <f aca="true" t="shared" si="8" ref="F61:F70">G61+H61+I61</f>
        <v>9000</v>
      </c>
      <c r="G61" s="41"/>
      <c r="H61" s="41"/>
      <c r="I61" s="41">
        <v>9000</v>
      </c>
      <c r="J61" s="93"/>
      <c r="K61" s="85" t="s">
        <v>126</v>
      </c>
    </row>
    <row r="62" spans="1:11" ht="31.5">
      <c r="A62" s="77">
        <v>3</v>
      </c>
      <c r="B62" s="14" t="s">
        <v>88</v>
      </c>
      <c r="C62" s="47" t="s">
        <v>89</v>
      </c>
      <c r="D62" s="41">
        <v>5761</v>
      </c>
      <c r="E62" s="39"/>
      <c r="F62" s="86">
        <f t="shared" si="8"/>
        <v>5000</v>
      </c>
      <c r="G62" s="41"/>
      <c r="H62" s="41"/>
      <c r="I62" s="41">
        <v>5000</v>
      </c>
      <c r="J62" s="93"/>
      <c r="K62" s="85" t="s">
        <v>126</v>
      </c>
    </row>
    <row r="63" spans="1:11" ht="31.5">
      <c r="A63" s="77">
        <v>4</v>
      </c>
      <c r="B63" s="14" t="s">
        <v>90</v>
      </c>
      <c r="C63" s="110" t="s">
        <v>91</v>
      </c>
      <c r="D63" s="41">
        <v>5851</v>
      </c>
      <c r="E63" s="39"/>
      <c r="F63" s="86">
        <f t="shared" si="8"/>
        <v>5000</v>
      </c>
      <c r="G63" s="41"/>
      <c r="H63" s="41"/>
      <c r="I63" s="41">
        <v>5000</v>
      </c>
      <c r="J63" s="93"/>
      <c r="K63" s="85" t="s">
        <v>126</v>
      </c>
    </row>
    <row r="64" spans="1:11" ht="47.25">
      <c r="A64" s="77">
        <v>5</v>
      </c>
      <c r="B64" s="14" t="s">
        <v>266</v>
      </c>
      <c r="C64" s="47" t="s">
        <v>92</v>
      </c>
      <c r="D64" s="41">
        <v>2000</v>
      </c>
      <c r="E64" s="39"/>
      <c r="F64" s="86">
        <f t="shared" si="8"/>
        <v>2000</v>
      </c>
      <c r="G64" s="41"/>
      <c r="H64" s="41"/>
      <c r="I64" s="41">
        <v>2000</v>
      </c>
      <c r="J64" s="93"/>
      <c r="K64" s="85" t="s">
        <v>126</v>
      </c>
    </row>
    <row r="65" spans="1:11" ht="22.5">
      <c r="A65" s="77">
        <v>6</v>
      </c>
      <c r="B65" s="14" t="s">
        <v>84</v>
      </c>
      <c r="C65" s="87" t="s">
        <v>85</v>
      </c>
      <c r="D65" s="41">
        <v>8473</v>
      </c>
      <c r="E65" s="39"/>
      <c r="F65" s="86">
        <v>7000</v>
      </c>
      <c r="G65" s="41"/>
      <c r="H65" s="41"/>
      <c r="I65" s="41">
        <v>7000</v>
      </c>
      <c r="J65" s="93"/>
      <c r="K65" s="99" t="s">
        <v>308</v>
      </c>
    </row>
    <row r="66" spans="1:11" ht="47.25">
      <c r="A66" s="77">
        <v>7</v>
      </c>
      <c r="B66" s="14" t="s">
        <v>267</v>
      </c>
      <c r="C66" s="110" t="s">
        <v>69</v>
      </c>
      <c r="D66" s="41">
        <v>1498</v>
      </c>
      <c r="E66" s="39"/>
      <c r="F66" s="89">
        <f>G66+H66+I66</f>
        <v>1400</v>
      </c>
      <c r="G66" s="41"/>
      <c r="H66" s="41"/>
      <c r="I66" s="41">
        <v>1400</v>
      </c>
      <c r="J66" s="93"/>
      <c r="K66" s="85" t="s">
        <v>124</v>
      </c>
    </row>
    <row r="67" spans="1:11" ht="36">
      <c r="A67" s="77">
        <v>8</v>
      </c>
      <c r="B67" s="14" t="s">
        <v>166</v>
      </c>
      <c r="C67" s="47" t="s">
        <v>177</v>
      </c>
      <c r="D67" s="41"/>
      <c r="E67" s="39"/>
      <c r="F67" s="80">
        <v>8000</v>
      </c>
      <c r="G67" s="38"/>
      <c r="H67" s="38"/>
      <c r="I67" s="38">
        <v>8000</v>
      </c>
      <c r="J67" s="39"/>
      <c r="K67" s="85" t="s">
        <v>120</v>
      </c>
    </row>
    <row r="68" spans="1:11" ht="24">
      <c r="A68" s="77">
        <v>9</v>
      </c>
      <c r="B68" s="14" t="s">
        <v>268</v>
      </c>
      <c r="C68" s="110" t="s">
        <v>173</v>
      </c>
      <c r="D68" s="41">
        <v>18500</v>
      </c>
      <c r="E68" s="39"/>
      <c r="F68" s="86">
        <f t="shared" si="8"/>
        <v>9000</v>
      </c>
      <c r="G68" s="41"/>
      <c r="H68" s="41"/>
      <c r="I68" s="41">
        <v>9000</v>
      </c>
      <c r="J68" s="93"/>
      <c r="K68" s="85" t="s">
        <v>135</v>
      </c>
    </row>
    <row r="69" spans="1:11" ht="31.5">
      <c r="A69" s="77">
        <v>10</v>
      </c>
      <c r="B69" s="14" t="s">
        <v>131</v>
      </c>
      <c r="C69" s="110" t="s">
        <v>174</v>
      </c>
      <c r="D69" s="41">
        <v>17000</v>
      </c>
      <c r="E69" s="39"/>
      <c r="F69" s="86">
        <f t="shared" si="8"/>
        <v>10000</v>
      </c>
      <c r="G69" s="41"/>
      <c r="H69" s="41"/>
      <c r="I69" s="41">
        <v>10000</v>
      </c>
      <c r="J69" s="93"/>
      <c r="K69" s="85" t="s">
        <v>133</v>
      </c>
    </row>
    <row r="70" spans="1:11" ht="31.5">
      <c r="A70" s="77">
        <v>11</v>
      </c>
      <c r="B70" s="14" t="s">
        <v>132</v>
      </c>
      <c r="C70" s="110" t="s">
        <v>175</v>
      </c>
      <c r="D70" s="41">
        <v>19000</v>
      </c>
      <c r="E70" s="39"/>
      <c r="F70" s="86">
        <f t="shared" si="8"/>
        <v>9000</v>
      </c>
      <c r="G70" s="41"/>
      <c r="H70" s="41"/>
      <c r="I70" s="41">
        <v>9000</v>
      </c>
      <c r="J70" s="93"/>
      <c r="K70" s="85" t="s">
        <v>176</v>
      </c>
    </row>
    <row r="71" spans="1:11" s="21" customFormat="1" ht="15.75">
      <c r="A71" s="92" t="s">
        <v>110</v>
      </c>
      <c r="B71" s="144" t="s">
        <v>93</v>
      </c>
      <c r="C71" s="100"/>
      <c r="D71" s="123"/>
      <c r="E71" s="39"/>
      <c r="F71" s="125">
        <v>18000</v>
      </c>
      <c r="G71" s="123"/>
      <c r="H71" s="123"/>
      <c r="I71" s="123">
        <v>18000</v>
      </c>
      <c r="J71" s="124"/>
      <c r="K71" s="85"/>
    </row>
    <row r="72" spans="1:11" s="21" customFormat="1" ht="15.75">
      <c r="A72" s="92" t="s">
        <v>111</v>
      </c>
      <c r="B72" s="144" t="s">
        <v>94</v>
      </c>
      <c r="C72" s="100"/>
      <c r="D72" s="145">
        <f>D73+D78</f>
        <v>243692</v>
      </c>
      <c r="E72" s="146">
        <f>E73</f>
        <v>47533</v>
      </c>
      <c r="F72" s="147">
        <f>F73+F78</f>
        <v>42000</v>
      </c>
      <c r="G72" s="145">
        <f>G73+G78</f>
        <v>0</v>
      </c>
      <c r="H72" s="145">
        <f>H73+H78</f>
        <v>0</v>
      </c>
      <c r="I72" s="145">
        <f>I73+I78</f>
        <v>42000</v>
      </c>
      <c r="J72" s="146"/>
      <c r="K72" s="85"/>
    </row>
    <row r="73" spans="1:11" ht="15.75">
      <c r="A73" s="92"/>
      <c r="B73" s="156" t="s">
        <v>105</v>
      </c>
      <c r="C73" s="100"/>
      <c r="D73" s="145">
        <f aca="true" t="shared" si="9" ref="D73:I73">SUM(D74:D77)</f>
        <v>239460</v>
      </c>
      <c r="E73" s="146">
        <f t="shared" si="9"/>
        <v>47533</v>
      </c>
      <c r="F73" s="147">
        <f t="shared" si="9"/>
        <v>40000</v>
      </c>
      <c r="G73" s="145">
        <f t="shared" si="9"/>
        <v>0</v>
      </c>
      <c r="H73" s="145">
        <f t="shared" si="9"/>
        <v>0</v>
      </c>
      <c r="I73" s="145">
        <f t="shared" si="9"/>
        <v>40000</v>
      </c>
      <c r="J73" s="146"/>
      <c r="K73" s="85"/>
    </row>
    <row r="74" spans="1:11" ht="24">
      <c r="A74" s="77">
        <v>1</v>
      </c>
      <c r="B74" s="14" t="s">
        <v>269</v>
      </c>
      <c r="C74" s="47" t="s">
        <v>95</v>
      </c>
      <c r="D74" s="41">
        <v>163226</v>
      </c>
      <c r="E74" s="39">
        <v>25000</v>
      </c>
      <c r="F74" s="80">
        <v>27000</v>
      </c>
      <c r="G74" s="38"/>
      <c r="H74" s="38"/>
      <c r="I74" s="38">
        <v>27000</v>
      </c>
      <c r="J74" s="39"/>
      <c r="K74" s="85" t="s">
        <v>129</v>
      </c>
    </row>
    <row r="75" spans="1:11" ht="31.5">
      <c r="A75" s="95">
        <v>2</v>
      </c>
      <c r="B75" s="101" t="s">
        <v>118</v>
      </c>
      <c r="C75" s="47" t="s">
        <v>96</v>
      </c>
      <c r="D75" s="40">
        <v>22997</v>
      </c>
      <c r="E75" s="39">
        <v>5000</v>
      </c>
      <c r="F75" s="80">
        <v>5000</v>
      </c>
      <c r="G75" s="38"/>
      <c r="H75" s="38"/>
      <c r="I75" s="38">
        <v>5000</v>
      </c>
      <c r="J75" s="39"/>
      <c r="K75" s="85" t="s">
        <v>128</v>
      </c>
    </row>
    <row r="76" spans="1:11" ht="31.5">
      <c r="A76" s="77">
        <v>3</v>
      </c>
      <c r="B76" s="14" t="s">
        <v>97</v>
      </c>
      <c r="C76" s="47" t="s">
        <v>98</v>
      </c>
      <c r="D76" s="41">
        <v>7943</v>
      </c>
      <c r="E76" s="39">
        <v>4000</v>
      </c>
      <c r="F76" s="80">
        <v>3000</v>
      </c>
      <c r="G76" s="38"/>
      <c r="H76" s="38"/>
      <c r="I76" s="38">
        <v>3000</v>
      </c>
      <c r="J76" s="39"/>
      <c r="K76" s="85" t="s">
        <v>128</v>
      </c>
    </row>
    <row r="77" spans="1:11" ht="63">
      <c r="A77" s="77">
        <v>4</v>
      </c>
      <c r="B77" s="14" t="s">
        <v>270</v>
      </c>
      <c r="C77" s="47" t="s">
        <v>99</v>
      </c>
      <c r="D77" s="40">
        <v>45294</v>
      </c>
      <c r="E77" s="39">
        <v>13533</v>
      </c>
      <c r="F77" s="80">
        <v>5000</v>
      </c>
      <c r="G77" s="38"/>
      <c r="H77" s="38"/>
      <c r="I77" s="38">
        <v>5000</v>
      </c>
      <c r="J77" s="39"/>
      <c r="K77" s="85" t="s">
        <v>306</v>
      </c>
    </row>
    <row r="78" spans="1:11" ht="15.75">
      <c r="A78" s="77"/>
      <c r="B78" s="158" t="s">
        <v>63</v>
      </c>
      <c r="C78" s="47"/>
      <c r="D78" s="145">
        <f>SUM(D79)</f>
        <v>4232</v>
      </c>
      <c r="E78" s="39"/>
      <c r="F78" s="125">
        <f>SUM(F79)</f>
        <v>2000</v>
      </c>
      <c r="G78" s="123">
        <f>SUM(G79)</f>
        <v>0</v>
      </c>
      <c r="H78" s="123">
        <f>SUM(H79)</f>
        <v>0</v>
      </c>
      <c r="I78" s="123">
        <f>SUM(I79)</f>
        <v>2000</v>
      </c>
      <c r="J78" s="39"/>
      <c r="K78" s="85"/>
    </row>
    <row r="79" spans="1:11" ht="18">
      <c r="A79" s="77">
        <v>1</v>
      </c>
      <c r="B79" s="96" t="s">
        <v>103</v>
      </c>
      <c r="C79" s="112" t="s">
        <v>104</v>
      </c>
      <c r="D79" s="102">
        <v>4232</v>
      </c>
      <c r="E79" s="39"/>
      <c r="F79" s="80">
        <v>2000</v>
      </c>
      <c r="G79" s="38"/>
      <c r="H79" s="38"/>
      <c r="I79" s="38">
        <v>2000</v>
      </c>
      <c r="J79" s="39"/>
      <c r="K79" s="85"/>
    </row>
    <row r="80" spans="1:11" s="8" customFormat="1" ht="15.75">
      <c r="A80" s="92" t="s">
        <v>112</v>
      </c>
      <c r="B80" s="135" t="s">
        <v>28</v>
      </c>
      <c r="C80" s="136"/>
      <c r="D80" s="132">
        <f aca="true" t="shared" si="10" ref="D80:I80">D81</f>
        <v>45558</v>
      </c>
      <c r="E80" s="133">
        <f t="shared" si="10"/>
        <v>33559</v>
      </c>
      <c r="F80" s="137">
        <f t="shared" si="10"/>
        <v>8500</v>
      </c>
      <c r="G80" s="132">
        <f t="shared" si="10"/>
        <v>8500</v>
      </c>
      <c r="H80" s="132">
        <f t="shared" si="10"/>
        <v>0</v>
      </c>
      <c r="I80" s="132">
        <f t="shared" si="10"/>
        <v>0</v>
      </c>
      <c r="J80" s="133"/>
      <c r="K80" s="138"/>
    </row>
    <row r="81" spans="1:11" s="7" customFormat="1" ht="15.75">
      <c r="A81" s="92"/>
      <c r="B81" s="156" t="s">
        <v>105</v>
      </c>
      <c r="C81" s="136"/>
      <c r="D81" s="132">
        <f aca="true" t="shared" si="11" ref="D81:I81">SUM(D82:D85)</f>
        <v>45558</v>
      </c>
      <c r="E81" s="133">
        <f t="shared" si="11"/>
        <v>33559</v>
      </c>
      <c r="F81" s="137">
        <f t="shared" si="11"/>
        <v>8500</v>
      </c>
      <c r="G81" s="132">
        <f t="shared" si="11"/>
        <v>8500</v>
      </c>
      <c r="H81" s="132">
        <f t="shared" si="11"/>
        <v>0</v>
      </c>
      <c r="I81" s="132">
        <f t="shared" si="11"/>
        <v>0</v>
      </c>
      <c r="J81" s="133"/>
      <c r="K81" s="138"/>
    </row>
    <row r="82" spans="1:11" ht="36">
      <c r="A82" s="77">
        <v>1</v>
      </c>
      <c r="B82" s="16" t="s">
        <v>34</v>
      </c>
      <c r="C82" s="47" t="s">
        <v>22</v>
      </c>
      <c r="D82" s="38">
        <v>10554</v>
      </c>
      <c r="E82" s="39">
        <v>9000</v>
      </c>
      <c r="F82" s="86">
        <f>G82+H82+I82</f>
        <v>1500</v>
      </c>
      <c r="G82" s="40">
        <v>1500</v>
      </c>
      <c r="H82" s="40"/>
      <c r="I82" s="40"/>
      <c r="J82" s="84"/>
      <c r="K82" s="85" t="s">
        <v>33</v>
      </c>
    </row>
    <row r="83" spans="1:11" ht="54">
      <c r="A83" s="77">
        <v>2</v>
      </c>
      <c r="B83" s="15" t="s">
        <v>14</v>
      </c>
      <c r="C83" s="47" t="s">
        <v>23</v>
      </c>
      <c r="D83" s="38">
        <v>25753</v>
      </c>
      <c r="E83" s="39">
        <v>20559</v>
      </c>
      <c r="F83" s="86">
        <v>3000</v>
      </c>
      <c r="G83" s="40">
        <v>3000</v>
      </c>
      <c r="H83" s="40"/>
      <c r="I83" s="40"/>
      <c r="J83" s="84"/>
      <c r="K83" s="85" t="s">
        <v>31</v>
      </c>
    </row>
    <row r="84" spans="1:11" ht="31.5">
      <c r="A84" s="77">
        <v>3</v>
      </c>
      <c r="B84" s="14" t="s">
        <v>100</v>
      </c>
      <c r="C84" s="47" t="s">
        <v>101</v>
      </c>
      <c r="D84" s="41">
        <v>4314</v>
      </c>
      <c r="E84" s="39">
        <v>2000</v>
      </c>
      <c r="F84" s="89">
        <v>2000</v>
      </c>
      <c r="G84" s="41">
        <v>2000</v>
      </c>
      <c r="H84" s="41"/>
      <c r="I84" s="41"/>
      <c r="J84" s="93"/>
      <c r="K84" s="85" t="s">
        <v>307</v>
      </c>
    </row>
    <row r="85" spans="1:11" ht="31.5">
      <c r="A85" s="77">
        <v>4</v>
      </c>
      <c r="B85" s="14" t="s">
        <v>271</v>
      </c>
      <c r="C85" s="47" t="s">
        <v>102</v>
      </c>
      <c r="D85" s="41">
        <v>4937</v>
      </c>
      <c r="E85" s="39">
        <v>2000</v>
      </c>
      <c r="F85" s="86">
        <v>2000</v>
      </c>
      <c r="G85" s="40">
        <v>2000</v>
      </c>
      <c r="H85" s="40"/>
      <c r="I85" s="40"/>
      <c r="J85" s="84"/>
      <c r="K85" s="85" t="s">
        <v>129</v>
      </c>
    </row>
    <row r="86" spans="1:11" s="8" customFormat="1" ht="15" customHeight="1">
      <c r="A86" s="92" t="s">
        <v>113</v>
      </c>
      <c r="B86" s="148" t="s">
        <v>106</v>
      </c>
      <c r="C86" s="98"/>
      <c r="D86" s="123">
        <f>D87</f>
        <v>47054</v>
      </c>
      <c r="E86" s="124">
        <f>E87</f>
        <v>12000</v>
      </c>
      <c r="F86" s="125">
        <f>F87</f>
        <v>14000</v>
      </c>
      <c r="G86" s="123">
        <f>G87</f>
        <v>14000</v>
      </c>
      <c r="H86" s="123">
        <f>K87</f>
        <v>0</v>
      </c>
      <c r="I86" s="123">
        <f>L87</f>
        <v>0</v>
      </c>
      <c r="J86" s="124"/>
      <c r="K86" s="138"/>
    </row>
    <row r="87" spans="1:11" ht="15.75">
      <c r="A87" s="77"/>
      <c r="B87" s="156" t="s">
        <v>105</v>
      </c>
      <c r="C87" s="47"/>
      <c r="D87" s="123">
        <f aca="true" t="shared" si="12" ref="D87:I87">SUM(D88:D89)</f>
        <v>47054</v>
      </c>
      <c r="E87" s="124">
        <f t="shared" si="12"/>
        <v>12000</v>
      </c>
      <c r="F87" s="125">
        <f t="shared" si="12"/>
        <v>14000</v>
      </c>
      <c r="G87" s="123">
        <f t="shared" si="12"/>
        <v>14000</v>
      </c>
      <c r="H87" s="123">
        <f t="shared" si="12"/>
        <v>0</v>
      </c>
      <c r="I87" s="123">
        <f t="shared" si="12"/>
        <v>0</v>
      </c>
      <c r="J87" s="124"/>
      <c r="K87" s="85"/>
    </row>
    <row r="88" spans="1:11" ht="27">
      <c r="A88" s="77">
        <v>1</v>
      </c>
      <c r="B88" s="94" t="s">
        <v>115</v>
      </c>
      <c r="C88" s="110" t="s">
        <v>107</v>
      </c>
      <c r="D88" s="41">
        <v>28030</v>
      </c>
      <c r="E88" s="39">
        <v>5000</v>
      </c>
      <c r="F88" s="86">
        <v>5000</v>
      </c>
      <c r="G88" s="40">
        <v>5000</v>
      </c>
      <c r="H88" s="40"/>
      <c r="I88" s="40"/>
      <c r="J88" s="84"/>
      <c r="K88" s="85" t="s">
        <v>119</v>
      </c>
    </row>
    <row r="89" spans="1:11" ht="18">
      <c r="A89" s="77">
        <v>2</v>
      </c>
      <c r="B89" s="94" t="s">
        <v>108</v>
      </c>
      <c r="C89" s="47" t="s">
        <v>109</v>
      </c>
      <c r="D89" s="41">
        <v>19024</v>
      </c>
      <c r="E89" s="39">
        <v>7000</v>
      </c>
      <c r="F89" s="86">
        <v>9000</v>
      </c>
      <c r="G89" s="40">
        <v>9000</v>
      </c>
      <c r="H89" s="40"/>
      <c r="I89" s="40"/>
      <c r="J89" s="84"/>
      <c r="K89" s="85" t="s">
        <v>120</v>
      </c>
    </row>
    <row r="90" spans="1:11" s="8" customFormat="1" ht="31.5">
      <c r="A90" s="92" t="s">
        <v>114</v>
      </c>
      <c r="B90" s="144" t="s">
        <v>167</v>
      </c>
      <c r="C90" s="149"/>
      <c r="D90" s="145"/>
      <c r="E90" s="124"/>
      <c r="F90" s="125">
        <v>10000</v>
      </c>
      <c r="G90" s="123">
        <v>10000</v>
      </c>
      <c r="H90" s="150"/>
      <c r="I90" s="150"/>
      <c r="J90" s="151"/>
      <c r="K90" s="138"/>
    </row>
    <row r="91" spans="1:11" s="8" customFormat="1" ht="15.75">
      <c r="A91" s="92" t="s">
        <v>130</v>
      </c>
      <c r="B91" s="144" t="s">
        <v>305</v>
      </c>
      <c r="C91" s="92"/>
      <c r="D91" s="145"/>
      <c r="E91" s="124"/>
      <c r="F91" s="125">
        <v>353253</v>
      </c>
      <c r="G91" s="123"/>
      <c r="H91" s="123">
        <v>353253</v>
      </c>
      <c r="I91" s="123"/>
      <c r="J91" s="124"/>
      <c r="K91" s="152"/>
    </row>
    <row r="92" spans="1:11" s="8" customFormat="1" ht="15.75">
      <c r="A92" s="92" t="s">
        <v>161</v>
      </c>
      <c r="B92" s="144" t="s">
        <v>182</v>
      </c>
      <c r="C92" s="92"/>
      <c r="D92" s="145"/>
      <c r="E92" s="124"/>
      <c r="F92" s="125">
        <v>257000</v>
      </c>
      <c r="G92" s="123"/>
      <c r="H92" s="123"/>
      <c r="I92" s="123"/>
      <c r="J92" s="124">
        <v>257000</v>
      </c>
      <c r="K92" s="152"/>
    </row>
    <row r="93" spans="1:11" s="36" customFormat="1" ht="18.75">
      <c r="A93" s="120" t="s">
        <v>46</v>
      </c>
      <c r="B93" s="153" t="s">
        <v>272</v>
      </c>
      <c r="C93" s="120"/>
      <c r="D93" s="123"/>
      <c r="E93" s="124"/>
      <c r="F93" s="125">
        <f>F94+F97+F100+F103+F106+F109+F112+F115+F118+F121</f>
        <v>318400</v>
      </c>
      <c r="G93" s="123">
        <f>G94+G97+G100+G103+G106+G109+G112+G115+G118+G121</f>
        <v>149500</v>
      </c>
      <c r="H93" s="123">
        <f>H94+H97+H100+H103+H106+H109+H112+H115+H118+H121</f>
        <v>168900</v>
      </c>
      <c r="I93" s="123"/>
      <c r="J93" s="124"/>
      <c r="K93" s="154"/>
    </row>
    <row r="94" spans="1:16" ht="15.75">
      <c r="A94" s="155" t="s">
        <v>47</v>
      </c>
      <c r="B94" s="156" t="s">
        <v>273</v>
      </c>
      <c r="C94" s="12"/>
      <c r="D94" s="38"/>
      <c r="E94" s="39"/>
      <c r="F94" s="125">
        <f>G94+H94+I94</f>
        <v>61100</v>
      </c>
      <c r="G94" s="123">
        <f>SUM(G95:G96)</f>
        <v>16100</v>
      </c>
      <c r="H94" s="123">
        <f>SUM(H95:H96)</f>
        <v>45000</v>
      </c>
      <c r="I94" s="38"/>
      <c r="J94" s="39"/>
      <c r="K94" s="85"/>
      <c r="P94" s="1">
        <f>M93*60%</f>
        <v>0</v>
      </c>
    </row>
    <row r="95" spans="1:11" ht="15.75">
      <c r="A95" s="103">
        <v>1</v>
      </c>
      <c r="B95" s="104" t="s">
        <v>151</v>
      </c>
      <c r="C95" s="79"/>
      <c r="D95" s="40"/>
      <c r="E95" s="84"/>
      <c r="F95" s="80">
        <f aca="true" t="shared" si="13" ref="F95:F123">G95+H95+I95</f>
        <v>16100</v>
      </c>
      <c r="G95" s="88">
        <v>16100</v>
      </c>
      <c r="H95" s="88"/>
      <c r="I95" s="40"/>
      <c r="J95" s="84"/>
      <c r="K95" s="85"/>
    </row>
    <row r="96" spans="1:11" ht="15.75">
      <c r="A96" s="103">
        <v>2</v>
      </c>
      <c r="B96" s="104" t="s">
        <v>45</v>
      </c>
      <c r="C96" s="79"/>
      <c r="D96" s="105"/>
      <c r="E96" s="106"/>
      <c r="F96" s="80">
        <f t="shared" si="13"/>
        <v>45000</v>
      </c>
      <c r="G96" s="107"/>
      <c r="H96" s="107">
        <v>45000</v>
      </c>
      <c r="I96" s="105"/>
      <c r="J96" s="106"/>
      <c r="K96" s="81"/>
    </row>
    <row r="97" spans="1:11" ht="15.75">
      <c r="A97" s="155" t="s">
        <v>48</v>
      </c>
      <c r="B97" s="156" t="s">
        <v>152</v>
      </c>
      <c r="C97" s="79"/>
      <c r="D97" s="105"/>
      <c r="E97" s="106"/>
      <c r="F97" s="125">
        <f t="shared" si="13"/>
        <v>30840</v>
      </c>
      <c r="G97" s="157">
        <f>SUM(G98:G99)</f>
        <v>15640</v>
      </c>
      <c r="H97" s="157">
        <f>SUM(H98:H99)</f>
        <v>15200</v>
      </c>
      <c r="I97" s="105"/>
      <c r="J97" s="106"/>
      <c r="K97" s="81"/>
    </row>
    <row r="98" spans="1:11" ht="15.75">
      <c r="A98" s="103">
        <v>1</v>
      </c>
      <c r="B98" s="104" t="s">
        <v>151</v>
      </c>
      <c r="C98" s="79"/>
      <c r="D98" s="105"/>
      <c r="E98" s="106"/>
      <c r="F98" s="80">
        <f t="shared" si="13"/>
        <v>15640</v>
      </c>
      <c r="G98" s="107">
        <v>15640</v>
      </c>
      <c r="H98" s="107"/>
      <c r="I98" s="105"/>
      <c r="J98" s="106"/>
      <c r="K98" s="81"/>
    </row>
    <row r="99" spans="1:11" ht="15.75">
      <c r="A99" s="103">
        <v>2</v>
      </c>
      <c r="B99" s="104" t="s">
        <v>45</v>
      </c>
      <c r="C99" s="79"/>
      <c r="D99" s="105"/>
      <c r="E99" s="106"/>
      <c r="F99" s="80">
        <f t="shared" si="13"/>
        <v>15200</v>
      </c>
      <c r="G99" s="107"/>
      <c r="H99" s="107">
        <v>15200</v>
      </c>
      <c r="I99" s="105"/>
      <c r="J99" s="106"/>
      <c r="K99" s="81"/>
    </row>
    <row r="100" spans="1:11" ht="15.75">
      <c r="A100" s="155" t="s">
        <v>49</v>
      </c>
      <c r="B100" s="156" t="s">
        <v>153</v>
      </c>
      <c r="C100" s="79"/>
      <c r="D100" s="105"/>
      <c r="E100" s="106"/>
      <c r="F100" s="125">
        <f t="shared" si="13"/>
        <v>28800</v>
      </c>
      <c r="G100" s="157">
        <f>SUM(G101:G102)</f>
        <v>13800</v>
      </c>
      <c r="H100" s="157">
        <f>SUM(H101:H102)</f>
        <v>15000</v>
      </c>
      <c r="I100" s="105"/>
      <c r="J100" s="106"/>
      <c r="K100" s="81"/>
    </row>
    <row r="101" spans="1:11" ht="15.75">
      <c r="A101" s="103">
        <v>1</v>
      </c>
      <c r="B101" s="104" t="s">
        <v>151</v>
      </c>
      <c r="C101" s="79"/>
      <c r="D101" s="105"/>
      <c r="E101" s="106"/>
      <c r="F101" s="80">
        <f t="shared" si="13"/>
        <v>13800</v>
      </c>
      <c r="G101" s="107">
        <v>13800</v>
      </c>
      <c r="H101" s="107"/>
      <c r="I101" s="105"/>
      <c r="J101" s="106"/>
      <c r="K101" s="81"/>
    </row>
    <row r="102" spans="1:11" ht="15.75">
      <c r="A102" s="103">
        <v>2</v>
      </c>
      <c r="B102" s="104" t="s">
        <v>45</v>
      </c>
      <c r="C102" s="79"/>
      <c r="D102" s="105"/>
      <c r="E102" s="106"/>
      <c r="F102" s="80">
        <f t="shared" si="13"/>
        <v>15000</v>
      </c>
      <c r="G102" s="107"/>
      <c r="H102" s="107">
        <v>15000</v>
      </c>
      <c r="I102" s="105"/>
      <c r="J102" s="106"/>
      <c r="K102" s="81"/>
    </row>
    <row r="103" spans="1:11" ht="15.75">
      <c r="A103" s="155" t="s">
        <v>50</v>
      </c>
      <c r="B103" s="156" t="s">
        <v>154</v>
      </c>
      <c r="C103" s="79"/>
      <c r="D103" s="105"/>
      <c r="E103" s="106"/>
      <c r="F103" s="125">
        <f t="shared" si="13"/>
        <v>28848</v>
      </c>
      <c r="G103" s="157">
        <f>SUM(G104:G105)</f>
        <v>16100</v>
      </c>
      <c r="H103" s="157">
        <f>SUM(H104:H105)</f>
        <v>12748</v>
      </c>
      <c r="I103" s="105"/>
      <c r="J103" s="106"/>
      <c r="K103" s="81"/>
    </row>
    <row r="104" spans="1:11" ht="15.75">
      <c r="A104" s="103">
        <v>1</v>
      </c>
      <c r="B104" s="104" t="s">
        <v>151</v>
      </c>
      <c r="C104" s="79"/>
      <c r="D104" s="105"/>
      <c r="E104" s="106"/>
      <c r="F104" s="80">
        <f t="shared" si="13"/>
        <v>16100</v>
      </c>
      <c r="G104" s="107">
        <v>16100</v>
      </c>
      <c r="H104" s="107"/>
      <c r="I104" s="105"/>
      <c r="J104" s="106"/>
      <c r="K104" s="81"/>
    </row>
    <row r="105" spans="1:11" ht="15.75">
      <c r="A105" s="103">
        <v>2</v>
      </c>
      <c r="B105" s="104" t="s">
        <v>45</v>
      </c>
      <c r="C105" s="79"/>
      <c r="D105" s="105"/>
      <c r="E105" s="106"/>
      <c r="F105" s="80">
        <f t="shared" si="13"/>
        <v>12748</v>
      </c>
      <c r="G105" s="107"/>
      <c r="H105" s="107">
        <v>12748</v>
      </c>
      <c r="I105" s="105"/>
      <c r="J105" s="106"/>
      <c r="K105" s="81"/>
    </row>
    <row r="106" spans="1:11" ht="15.75">
      <c r="A106" s="155" t="s">
        <v>51</v>
      </c>
      <c r="B106" s="156" t="s">
        <v>155</v>
      </c>
      <c r="C106" s="79"/>
      <c r="D106" s="105"/>
      <c r="E106" s="106"/>
      <c r="F106" s="125">
        <f t="shared" si="13"/>
        <v>37026</v>
      </c>
      <c r="G106" s="157">
        <f>SUM(G107:G108)</f>
        <v>17020</v>
      </c>
      <c r="H106" s="157">
        <f>SUM(H107:H108)</f>
        <v>20006</v>
      </c>
      <c r="I106" s="105"/>
      <c r="J106" s="106"/>
      <c r="K106" s="81"/>
    </row>
    <row r="107" spans="1:11" ht="15.75">
      <c r="A107" s="103">
        <v>1</v>
      </c>
      <c r="B107" s="104" t="s">
        <v>151</v>
      </c>
      <c r="C107" s="79"/>
      <c r="D107" s="105"/>
      <c r="E107" s="106"/>
      <c r="F107" s="80">
        <f t="shared" si="13"/>
        <v>17020</v>
      </c>
      <c r="G107" s="107">
        <v>17020</v>
      </c>
      <c r="H107" s="107"/>
      <c r="I107" s="105"/>
      <c r="J107" s="106"/>
      <c r="K107" s="81"/>
    </row>
    <row r="108" spans="1:11" ht="15.75">
      <c r="A108" s="103">
        <v>2</v>
      </c>
      <c r="B108" s="104" t="s">
        <v>45</v>
      </c>
      <c r="C108" s="79"/>
      <c r="D108" s="105"/>
      <c r="E108" s="106"/>
      <c r="F108" s="80">
        <f t="shared" si="13"/>
        <v>20006</v>
      </c>
      <c r="G108" s="107"/>
      <c r="H108" s="107">
        <v>20006</v>
      </c>
      <c r="I108" s="105"/>
      <c r="J108" s="106"/>
      <c r="K108" s="81"/>
    </row>
    <row r="109" spans="1:11" ht="15.75">
      <c r="A109" s="155" t="s">
        <v>52</v>
      </c>
      <c r="B109" s="156" t="s">
        <v>156</v>
      </c>
      <c r="C109" s="79"/>
      <c r="D109" s="105"/>
      <c r="E109" s="106"/>
      <c r="F109" s="125">
        <f t="shared" si="13"/>
        <v>31825</v>
      </c>
      <c r="G109" s="157">
        <f>SUM(G110:G111)</f>
        <v>17825</v>
      </c>
      <c r="H109" s="157">
        <f>SUM(H110:H111)</f>
        <v>14000</v>
      </c>
      <c r="I109" s="105"/>
      <c r="J109" s="106"/>
      <c r="K109" s="81"/>
    </row>
    <row r="110" spans="1:11" ht="15.75">
      <c r="A110" s="103">
        <v>1</v>
      </c>
      <c r="B110" s="104" t="s">
        <v>151</v>
      </c>
      <c r="C110" s="79"/>
      <c r="D110" s="105"/>
      <c r="E110" s="106"/>
      <c r="F110" s="80">
        <f t="shared" si="13"/>
        <v>17825</v>
      </c>
      <c r="G110" s="107">
        <v>17825</v>
      </c>
      <c r="H110" s="107"/>
      <c r="I110" s="105"/>
      <c r="J110" s="106"/>
      <c r="K110" s="81"/>
    </row>
    <row r="111" spans="1:11" ht="15.75">
      <c r="A111" s="103">
        <v>2</v>
      </c>
      <c r="B111" s="104" t="s">
        <v>45</v>
      </c>
      <c r="C111" s="79"/>
      <c r="D111" s="105"/>
      <c r="E111" s="106"/>
      <c r="F111" s="80">
        <f t="shared" si="13"/>
        <v>14000</v>
      </c>
      <c r="G111" s="107"/>
      <c r="H111" s="107">
        <v>14000</v>
      </c>
      <c r="I111" s="105"/>
      <c r="J111" s="106"/>
      <c r="K111" s="81"/>
    </row>
    <row r="112" spans="1:11" ht="15.75">
      <c r="A112" s="155" t="s">
        <v>110</v>
      </c>
      <c r="B112" s="156" t="s">
        <v>157</v>
      </c>
      <c r="C112" s="79"/>
      <c r="D112" s="105"/>
      <c r="E112" s="106"/>
      <c r="F112" s="125">
        <f t="shared" si="13"/>
        <v>24990</v>
      </c>
      <c r="G112" s="157">
        <f>SUM(G113:G114)</f>
        <v>12650</v>
      </c>
      <c r="H112" s="157">
        <f>SUM(H113:H114)</f>
        <v>12340</v>
      </c>
      <c r="I112" s="105"/>
      <c r="J112" s="106"/>
      <c r="K112" s="81"/>
    </row>
    <row r="113" spans="1:11" ht="15.75">
      <c r="A113" s="103">
        <v>1</v>
      </c>
      <c r="B113" s="104" t="s">
        <v>151</v>
      </c>
      <c r="C113" s="79"/>
      <c r="D113" s="105"/>
      <c r="E113" s="106"/>
      <c r="F113" s="80">
        <f t="shared" si="13"/>
        <v>12650</v>
      </c>
      <c r="G113" s="107">
        <v>12650</v>
      </c>
      <c r="H113" s="107"/>
      <c r="I113" s="105"/>
      <c r="J113" s="106"/>
      <c r="K113" s="81"/>
    </row>
    <row r="114" spans="1:11" ht="15.75">
      <c r="A114" s="103">
        <v>2</v>
      </c>
      <c r="B114" s="104" t="s">
        <v>45</v>
      </c>
      <c r="C114" s="79"/>
      <c r="D114" s="105"/>
      <c r="E114" s="106"/>
      <c r="F114" s="80">
        <f t="shared" si="13"/>
        <v>12340</v>
      </c>
      <c r="G114" s="107"/>
      <c r="H114" s="107">
        <v>12340</v>
      </c>
      <c r="I114" s="105"/>
      <c r="J114" s="106"/>
      <c r="K114" s="81"/>
    </row>
    <row r="115" spans="1:11" ht="15.75">
      <c r="A115" s="155" t="s">
        <v>111</v>
      </c>
      <c r="B115" s="156" t="s">
        <v>158</v>
      </c>
      <c r="C115" s="79"/>
      <c r="D115" s="105"/>
      <c r="E115" s="106"/>
      <c r="F115" s="125">
        <f t="shared" si="13"/>
        <v>27105</v>
      </c>
      <c r="G115" s="157">
        <f>SUM(G116:G117)</f>
        <v>12305</v>
      </c>
      <c r="H115" s="157">
        <f>SUM(H116:H117)</f>
        <v>14800</v>
      </c>
      <c r="I115" s="105"/>
      <c r="J115" s="106"/>
      <c r="K115" s="81"/>
    </row>
    <row r="116" spans="1:11" ht="15.75">
      <c r="A116" s="103">
        <v>1</v>
      </c>
      <c r="B116" s="104" t="s">
        <v>151</v>
      </c>
      <c r="C116" s="79"/>
      <c r="D116" s="105"/>
      <c r="E116" s="106"/>
      <c r="F116" s="80">
        <f t="shared" si="13"/>
        <v>12305</v>
      </c>
      <c r="G116" s="107">
        <v>12305</v>
      </c>
      <c r="H116" s="107"/>
      <c r="I116" s="105"/>
      <c r="J116" s="106"/>
      <c r="K116" s="81"/>
    </row>
    <row r="117" spans="1:11" ht="15.75">
      <c r="A117" s="103">
        <v>2</v>
      </c>
      <c r="B117" s="104" t="s">
        <v>45</v>
      </c>
      <c r="C117" s="79"/>
      <c r="D117" s="105"/>
      <c r="E117" s="106"/>
      <c r="F117" s="80">
        <f t="shared" si="13"/>
        <v>14800</v>
      </c>
      <c r="G117" s="107"/>
      <c r="H117" s="107">
        <v>14800</v>
      </c>
      <c r="I117" s="105"/>
      <c r="J117" s="106"/>
      <c r="K117" s="81"/>
    </row>
    <row r="118" spans="1:11" ht="15.75">
      <c r="A118" s="155" t="s">
        <v>112</v>
      </c>
      <c r="B118" s="156" t="s">
        <v>159</v>
      </c>
      <c r="C118" s="79"/>
      <c r="D118" s="105"/>
      <c r="E118" s="106"/>
      <c r="F118" s="125">
        <f t="shared" si="13"/>
        <v>32251</v>
      </c>
      <c r="G118" s="157">
        <f>SUM(G119:G120)</f>
        <v>15985</v>
      </c>
      <c r="H118" s="157">
        <f>SUM(H119:H120)</f>
        <v>16266</v>
      </c>
      <c r="I118" s="105"/>
      <c r="J118" s="106"/>
      <c r="K118" s="81"/>
    </row>
    <row r="119" spans="1:11" ht="15.75">
      <c r="A119" s="103">
        <v>1</v>
      </c>
      <c r="B119" s="104" t="s">
        <v>151</v>
      </c>
      <c r="C119" s="79"/>
      <c r="D119" s="105"/>
      <c r="E119" s="106"/>
      <c r="F119" s="80">
        <f t="shared" si="13"/>
        <v>15985</v>
      </c>
      <c r="G119" s="107">
        <v>15985</v>
      </c>
      <c r="H119" s="107"/>
      <c r="I119" s="105"/>
      <c r="J119" s="106"/>
      <c r="K119" s="81"/>
    </row>
    <row r="120" spans="1:11" ht="15.75">
      <c r="A120" s="103">
        <v>2</v>
      </c>
      <c r="B120" s="104" t="s">
        <v>45</v>
      </c>
      <c r="C120" s="79"/>
      <c r="D120" s="105"/>
      <c r="E120" s="106"/>
      <c r="F120" s="80">
        <f t="shared" si="13"/>
        <v>16266</v>
      </c>
      <c r="G120" s="107"/>
      <c r="H120" s="107">
        <v>16266</v>
      </c>
      <c r="I120" s="105"/>
      <c r="J120" s="106"/>
      <c r="K120" s="81"/>
    </row>
    <row r="121" spans="1:11" ht="15.75">
      <c r="A121" s="155" t="s">
        <v>113</v>
      </c>
      <c r="B121" s="156" t="s">
        <v>160</v>
      </c>
      <c r="C121" s="79"/>
      <c r="D121" s="105"/>
      <c r="E121" s="106"/>
      <c r="F121" s="125">
        <f t="shared" si="13"/>
        <v>15615</v>
      </c>
      <c r="G121" s="157">
        <f>SUM(G122:G123)</f>
        <v>12075</v>
      </c>
      <c r="H121" s="157">
        <f>SUM(H122:H123)</f>
        <v>3540</v>
      </c>
      <c r="I121" s="105"/>
      <c r="J121" s="106"/>
      <c r="K121" s="81"/>
    </row>
    <row r="122" spans="1:11" ht="15.75">
      <c r="A122" s="103">
        <v>1</v>
      </c>
      <c r="B122" s="104" t="s">
        <v>151</v>
      </c>
      <c r="C122" s="79"/>
      <c r="D122" s="105"/>
      <c r="E122" s="106"/>
      <c r="F122" s="80">
        <f t="shared" si="13"/>
        <v>12075</v>
      </c>
      <c r="G122" s="107">
        <v>12075</v>
      </c>
      <c r="H122" s="107"/>
      <c r="I122" s="105"/>
      <c r="J122" s="106"/>
      <c r="K122" s="81"/>
    </row>
    <row r="123" spans="1:11" ht="15.75">
      <c r="A123" s="103">
        <v>2</v>
      </c>
      <c r="B123" s="104" t="s">
        <v>45</v>
      </c>
      <c r="C123" s="79"/>
      <c r="D123" s="105"/>
      <c r="E123" s="106"/>
      <c r="F123" s="80">
        <f t="shared" si="13"/>
        <v>3540</v>
      </c>
      <c r="G123" s="107"/>
      <c r="H123" s="107">
        <v>3540</v>
      </c>
      <c r="I123" s="105"/>
      <c r="J123" s="106"/>
      <c r="K123" s="81"/>
    </row>
    <row r="124" spans="1:11" ht="16.5" thickBot="1">
      <c r="A124" s="33"/>
      <c r="B124" s="34"/>
      <c r="C124" s="13"/>
      <c r="D124" s="43"/>
      <c r="E124" s="44"/>
      <c r="F124" s="45"/>
      <c r="G124" s="43"/>
      <c r="H124" s="43"/>
      <c r="I124" s="43"/>
      <c r="J124" s="44"/>
      <c r="K124" s="35"/>
    </row>
    <row r="125" spans="3:11" ht="16.5" thickTop="1">
      <c r="C125" s="10"/>
      <c r="K125" s="11"/>
    </row>
    <row r="126" spans="3:11" ht="15.75">
      <c r="C126" s="10"/>
      <c r="K126" s="11"/>
    </row>
    <row r="127" spans="3:11" ht="15.75">
      <c r="C127" s="10"/>
      <c r="K127" s="11"/>
    </row>
    <row r="128" spans="3:11" ht="15.75">
      <c r="C128" s="10"/>
      <c r="K128" s="11"/>
    </row>
    <row r="129" spans="3:11" ht="15.75">
      <c r="C129" s="10"/>
      <c r="K129" s="11"/>
    </row>
    <row r="130" spans="3:11" ht="15.75">
      <c r="C130" s="10"/>
      <c r="K130" s="11"/>
    </row>
    <row r="131" spans="3:11" ht="15.75">
      <c r="C131" s="10"/>
      <c r="K131" s="11"/>
    </row>
    <row r="132" spans="3:11" ht="15.75">
      <c r="C132" s="10"/>
      <c r="K132" s="11"/>
    </row>
    <row r="133" spans="3:11" ht="15.75">
      <c r="C133" s="10"/>
      <c r="K133" s="11"/>
    </row>
    <row r="134" spans="3:11" ht="15.75">
      <c r="C134" s="10"/>
      <c r="K134" s="11"/>
    </row>
    <row r="135" spans="3:11" ht="15.75">
      <c r="C135" s="10"/>
      <c r="K135" s="11"/>
    </row>
    <row r="136" spans="3:11" ht="15.75">
      <c r="C136" s="10"/>
      <c r="K136" s="11"/>
    </row>
    <row r="137" spans="3:11" ht="15.75">
      <c r="C137" s="10"/>
      <c r="K137" s="11"/>
    </row>
    <row r="138" spans="3:11" ht="15.75">
      <c r="C138" s="10"/>
      <c r="K138" s="11"/>
    </row>
    <row r="139" spans="3:11" ht="15.75">
      <c r="C139" s="10"/>
      <c r="K139" s="11"/>
    </row>
    <row r="140" spans="3:11" ht="15.75">
      <c r="C140" s="10"/>
      <c r="K140" s="11"/>
    </row>
    <row r="141" spans="3:11" ht="15.75">
      <c r="C141" s="10"/>
      <c r="K141" s="11"/>
    </row>
    <row r="142" spans="3:11" ht="15.75">
      <c r="C142" s="10"/>
      <c r="K142" s="11"/>
    </row>
    <row r="143" spans="3:11" ht="15.75">
      <c r="C143" s="10"/>
      <c r="K143" s="11"/>
    </row>
    <row r="144" spans="3:11" ht="15.75">
      <c r="C144" s="10"/>
      <c r="K144" s="11"/>
    </row>
    <row r="145" spans="3:11" ht="15.75">
      <c r="C145" s="10"/>
      <c r="K145" s="11"/>
    </row>
    <row r="146" spans="3:11" ht="15.75">
      <c r="C146" s="10"/>
      <c r="K146" s="11"/>
    </row>
    <row r="147" spans="3:11" ht="15.75">
      <c r="C147" s="10"/>
      <c r="K147" s="11"/>
    </row>
    <row r="148" spans="3:11" ht="15.75">
      <c r="C148" s="10"/>
      <c r="K148" s="11"/>
    </row>
    <row r="149" spans="3:11" ht="15.75">
      <c r="C149" s="10"/>
      <c r="K149" s="11"/>
    </row>
    <row r="150" spans="3:11" ht="15.75">
      <c r="C150" s="10"/>
      <c r="K150" s="11"/>
    </row>
    <row r="151" spans="3:11" ht="15.75">
      <c r="C151" s="10"/>
      <c r="K151" s="11"/>
    </row>
    <row r="152" spans="3:11" ht="15.75">
      <c r="C152" s="10"/>
      <c r="K152" s="11"/>
    </row>
    <row r="153" spans="3:11" ht="15.75">
      <c r="C153" s="10"/>
      <c r="K153" s="11"/>
    </row>
    <row r="154" spans="3:11" ht="15.75">
      <c r="C154" s="10"/>
      <c r="K154" s="11"/>
    </row>
    <row r="155" spans="3:11" ht="15.75">
      <c r="C155" s="10"/>
      <c r="K155" s="11"/>
    </row>
    <row r="156" spans="3:11" ht="15.75">
      <c r="C156" s="10"/>
      <c r="K156" s="11"/>
    </row>
    <row r="157" spans="3:11" ht="15.75">
      <c r="C157" s="10"/>
      <c r="K157" s="11"/>
    </row>
    <row r="158" spans="3:11" ht="15.75">
      <c r="C158" s="10"/>
      <c r="K158" s="11"/>
    </row>
    <row r="159" spans="3:11" ht="15.75">
      <c r="C159" s="10"/>
      <c r="K159" s="11"/>
    </row>
    <row r="160" spans="3:11" ht="15.75">
      <c r="C160" s="10"/>
      <c r="K160" s="11"/>
    </row>
    <row r="161" spans="3:11" ht="15.75">
      <c r="C161" s="10"/>
      <c r="K161" s="11"/>
    </row>
    <row r="162" spans="3:11" ht="15.75">
      <c r="C162" s="10"/>
      <c r="K162" s="11"/>
    </row>
    <row r="163" spans="3:11" ht="15.75">
      <c r="C163" s="10"/>
      <c r="K163" s="11"/>
    </row>
    <row r="164" spans="3:11" ht="15.75">
      <c r="C164" s="10"/>
      <c r="K164" s="11"/>
    </row>
    <row r="165" spans="3:11" ht="15.75">
      <c r="C165" s="10"/>
      <c r="K165" s="11"/>
    </row>
    <row r="166" spans="3:11" ht="15.75">
      <c r="C166" s="10"/>
      <c r="K166" s="11"/>
    </row>
    <row r="167" spans="3:11" ht="15.75">
      <c r="C167" s="10"/>
      <c r="K167" s="11"/>
    </row>
    <row r="168" ht="15.75">
      <c r="C168" s="10"/>
    </row>
    <row r="169" ht="15.75">
      <c r="C169" s="10"/>
    </row>
    <row r="170" ht="15.75">
      <c r="C170" s="10"/>
    </row>
    <row r="171" ht="15.75">
      <c r="C171" s="10"/>
    </row>
    <row r="172" ht="15.75">
      <c r="C172" s="10"/>
    </row>
    <row r="173" ht="15.75">
      <c r="C173" s="10"/>
    </row>
    <row r="174" ht="15.75">
      <c r="C174" s="10"/>
    </row>
    <row r="175" ht="15.75">
      <c r="C175" s="10"/>
    </row>
    <row r="176" ht="15.75">
      <c r="C176" s="10"/>
    </row>
    <row r="177" ht="15.75">
      <c r="C177" s="10"/>
    </row>
    <row r="178" ht="15.75">
      <c r="C178" s="10"/>
    </row>
    <row r="179" ht="15.75">
      <c r="C179" s="10"/>
    </row>
    <row r="180" ht="15.75">
      <c r="C180" s="10"/>
    </row>
    <row r="181" ht="15.75">
      <c r="C181" s="10"/>
    </row>
    <row r="182" ht="15.75">
      <c r="C182" s="10"/>
    </row>
    <row r="183" ht="15.75">
      <c r="C183" s="10"/>
    </row>
    <row r="184" ht="15.75">
      <c r="C184" s="10"/>
    </row>
    <row r="185" ht="15.75">
      <c r="C185" s="10"/>
    </row>
    <row r="186" ht="15.75">
      <c r="C186" s="10"/>
    </row>
  </sheetData>
  <mergeCells count="13">
    <mergeCell ref="A1:K1"/>
    <mergeCell ref="H4:K4"/>
    <mergeCell ref="A5:A7"/>
    <mergeCell ref="B5:B7"/>
    <mergeCell ref="C5:C7"/>
    <mergeCell ref="D5:D7"/>
    <mergeCell ref="A3:K3"/>
    <mergeCell ref="E5:E7"/>
    <mergeCell ref="K5:K7"/>
    <mergeCell ref="F6:F7"/>
    <mergeCell ref="F5:J5"/>
    <mergeCell ref="G6:J6"/>
    <mergeCell ref="A2:K2"/>
  </mergeCells>
  <printOptions/>
  <pageMargins left="0.17" right="0.17" top="0.73" bottom="0.89" header="0.5" footer="0.5"/>
  <pageSetup horizontalDpi="600" verticalDpi="600" orientation="landscape"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D22"/>
  <sheetViews>
    <sheetView workbookViewId="0" topLeftCell="A1">
      <selection activeCell="C3" sqref="C3:D3"/>
    </sheetView>
  </sheetViews>
  <sheetFormatPr defaultColWidth="9.140625" defaultRowHeight="12.75"/>
  <cols>
    <col min="1" max="1" width="6.7109375" style="25" customWidth="1"/>
    <col min="2" max="2" width="63.8515625" style="25" customWidth="1"/>
    <col min="3" max="3" width="12.57421875" style="25" customWidth="1"/>
    <col min="4" max="4" width="17.8515625" style="25" customWidth="1"/>
    <col min="5" max="5" width="9.140625" style="25" customWidth="1"/>
    <col min="6" max="6" width="10.7109375" style="25" bestFit="1" customWidth="1"/>
    <col min="7" max="7" width="12.421875" style="25" customWidth="1"/>
    <col min="8" max="16384" width="9.140625" style="25" customWidth="1"/>
  </cols>
  <sheetData>
    <row r="1" spans="1:4" ht="18.75">
      <c r="A1" s="230" t="s">
        <v>168</v>
      </c>
      <c r="B1" s="230"/>
      <c r="C1" s="230"/>
      <c r="D1" s="230"/>
    </row>
    <row r="2" spans="1:4" s="1" customFormat="1" ht="18.75">
      <c r="A2" s="231" t="s">
        <v>310</v>
      </c>
      <c r="B2" s="231"/>
      <c r="C2" s="231"/>
      <c r="D2" s="231"/>
    </row>
    <row r="3" spans="1:4" ht="36.75" customHeight="1">
      <c r="A3" s="164"/>
      <c r="B3" s="164"/>
      <c r="C3" s="242" t="s">
        <v>304</v>
      </c>
      <c r="D3" s="242"/>
    </row>
    <row r="4" spans="1:4" s="24" customFormat="1" ht="53.25" customHeight="1">
      <c r="A4" s="165" t="s">
        <v>0</v>
      </c>
      <c r="B4" s="165" t="s">
        <v>136</v>
      </c>
      <c r="C4" s="166" t="s">
        <v>193</v>
      </c>
      <c r="D4" s="165" t="s">
        <v>1</v>
      </c>
    </row>
    <row r="5" spans="1:4" ht="16.5">
      <c r="A5" s="167">
        <v>1</v>
      </c>
      <c r="B5" s="167">
        <v>2</v>
      </c>
      <c r="C5" s="167">
        <v>3</v>
      </c>
      <c r="D5" s="167">
        <v>4</v>
      </c>
    </row>
    <row r="6" spans="1:4" s="28" customFormat="1" ht="16.5">
      <c r="A6" s="168"/>
      <c r="B6" s="168" t="s">
        <v>2</v>
      </c>
      <c r="C6" s="169">
        <f>SUM(C7:C20)</f>
        <v>257000</v>
      </c>
      <c r="D6" s="170"/>
    </row>
    <row r="7" spans="1:4" s="26" customFormat="1" ht="16.5">
      <c r="A7" s="171">
        <v>1</v>
      </c>
      <c r="B7" s="172" t="s">
        <v>138</v>
      </c>
      <c r="C7" s="173">
        <v>95000</v>
      </c>
      <c r="D7" s="172"/>
    </row>
    <row r="8" spans="1:4" s="26" customFormat="1" ht="16.5">
      <c r="A8" s="171">
        <v>2</v>
      </c>
      <c r="B8" s="172" t="s">
        <v>139</v>
      </c>
      <c r="C8" s="173">
        <v>5000</v>
      </c>
      <c r="D8" s="172"/>
    </row>
    <row r="9" spans="1:4" s="26" customFormat="1" ht="16.5">
      <c r="A9" s="171">
        <v>3</v>
      </c>
      <c r="B9" s="172" t="s">
        <v>149</v>
      </c>
      <c r="C9" s="173">
        <v>7000</v>
      </c>
      <c r="D9" s="172"/>
    </row>
    <row r="10" spans="1:4" s="26" customFormat="1" ht="16.5">
      <c r="A10" s="171">
        <v>4</v>
      </c>
      <c r="B10" s="172" t="s">
        <v>140</v>
      </c>
      <c r="C10" s="173">
        <v>6000</v>
      </c>
      <c r="D10" s="172"/>
    </row>
    <row r="11" spans="1:4" s="26" customFormat="1" ht="16.5">
      <c r="A11" s="171">
        <v>5</v>
      </c>
      <c r="B11" s="172" t="s">
        <v>142</v>
      </c>
      <c r="C11" s="173">
        <v>16000</v>
      </c>
      <c r="D11" s="172"/>
    </row>
    <row r="12" spans="1:4" s="26" customFormat="1" ht="16.5">
      <c r="A12" s="171">
        <v>6</v>
      </c>
      <c r="B12" s="172" t="s">
        <v>141</v>
      </c>
      <c r="C12" s="173">
        <v>10000</v>
      </c>
      <c r="D12" s="172"/>
    </row>
    <row r="13" spans="1:4" s="26" customFormat="1" ht="16.5">
      <c r="A13" s="171">
        <v>7</v>
      </c>
      <c r="B13" s="172" t="s">
        <v>143</v>
      </c>
      <c r="C13" s="173">
        <v>7500</v>
      </c>
      <c r="D13" s="172"/>
    </row>
    <row r="14" spans="1:4" s="26" customFormat="1" ht="16.5">
      <c r="A14" s="171">
        <v>8</v>
      </c>
      <c r="B14" s="172" t="s">
        <v>274</v>
      </c>
      <c r="C14" s="173">
        <v>15000</v>
      </c>
      <c r="D14" s="172"/>
    </row>
    <row r="15" spans="1:4" s="26" customFormat="1" ht="16.5">
      <c r="A15" s="171">
        <v>9</v>
      </c>
      <c r="B15" s="172" t="s">
        <v>275</v>
      </c>
      <c r="C15" s="173">
        <v>15000</v>
      </c>
      <c r="D15" s="172"/>
    </row>
    <row r="16" spans="1:4" s="26" customFormat="1" ht="16.5">
      <c r="A16" s="171">
        <v>10</v>
      </c>
      <c r="B16" s="172" t="s">
        <v>144</v>
      </c>
      <c r="C16" s="173">
        <v>54000</v>
      </c>
      <c r="D16" s="172"/>
    </row>
    <row r="17" spans="1:4" s="26" customFormat="1" ht="16.5">
      <c r="A17" s="171">
        <v>11</v>
      </c>
      <c r="B17" s="172" t="s">
        <v>145</v>
      </c>
      <c r="C17" s="173">
        <v>7000</v>
      </c>
      <c r="D17" s="172"/>
    </row>
    <row r="18" spans="1:4" s="26" customFormat="1" ht="16.5">
      <c r="A18" s="171">
        <v>12</v>
      </c>
      <c r="B18" s="172" t="s">
        <v>146</v>
      </c>
      <c r="C18" s="173">
        <v>3500</v>
      </c>
      <c r="D18" s="172"/>
    </row>
    <row r="19" spans="1:4" s="26" customFormat="1" ht="16.5">
      <c r="A19" s="171">
        <v>13</v>
      </c>
      <c r="B19" s="172" t="s">
        <v>147</v>
      </c>
      <c r="C19" s="173">
        <v>6000</v>
      </c>
      <c r="D19" s="172"/>
    </row>
    <row r="20" spans="1:4" s="26" customFormat="1" ht="16.5">
      <c r="A20" s="171">
        <v>14</v>
      </c>
      <c r="B20" s="172" t="s">
        <v>148</v>
      </c>
      <c r="C20" s="173">
        <v>10000</v>
      </c>
      <c r="D20" s="172"/>
    </row>
    <row r="21" spans="1:4" s="26" customFormat="1" ht="16.5">
      <c r="A21" s="29"/>
      <c r="B21" s="29"/>
      <c r="C21" s="30"/>
      <c r="D21" s="29"/>
    </row>
    <row r="22" spans="1:4" ht="17.25" thickBot="1">
      <c r="A22" s="31"/>
      <c r="B22" s="31"/>
      <c r="C22" s="31"/>
      <c r="D22" s="31"/>
    </row>
    <row r="23" ht="17.25" thickTop="1"/>
  </sheetData>
  <mergeCells count="3">
    <mergeCell ref="A1:D1"/>
    <mergeCell ref="C3:D3"/>
    <mergeCell ref="A2:D2"/>
  </mergeCells>
  <printOptions/>
  <pageMargins left="0.28" right="0.21" top="0.59" bottom="0.57"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13"/>
  <sheetViews>
    <sheetView workbookViewId="0" topLeftCell="A1">
      <selection activeCell="E3" sqref="E3:G3"/>
    </sheetView>
  </sheetViews>
  <sheetFormatPr defaultColWidth="9.140625" defaultRowHeight="12.75"/>
  <cols>
    <col min="1" max="1" width="4.7109375" style="25" customWidth="1"/>
    <col min="2" max="2" width="41.7109375" style="25" customWidth="1"/>
    <col min="3" max="6" width="10.7109375" style="25" customWidth="1"/>
    <col min="7" max="7" width="16.00390625" style="25" customWidth="1"/>
    <col min="8" max="16384" width="9.140625" style="25" customWidth="1"/>
  </cols>
  <sheetData>
    <row r="1" spans="1:7" ht="18.75">
      <c r="A1" s="230" t="s">
        <v>253</v>
      </c>
      <c r="B1" s="230"/>
      <c r="C1" s="230"/>
      <c r="D1" s="230"/>
      <c r="E1" s="230"/>
      <c r="F1" s="230"/>
      <c r="G1" s="230"/>
    </row>
    <row r="2" spans="1:7" ht="18.75">
      <c r="A2" s="231" t="s">
        <v>311</v>
      </c>
      <c r="B2" s="231"/>
      <c r="C2" s="231"/>
      <c r="D2" s="231"/>
      <c r="E2" s="231"/>
      <c r="F2" s="231"/>
      <c r="G2" s="231"/>
    </row>
    <row r="3" spans="1:7" ht="36" customHeight="1">
      <c r="A3" s="164"/>
      <c r="B3" s="164"/>
      <c r="C3" s="164"/>
      <c r="D3" s="164"/>
      <c r="E3" s="244" t="s">
        <v>304</v>
      </c>
      <c r="F3" s="244"/>
      <c r="G3" s="244"/>
    </row>
    <row r="4" spans="1:7" s="24" customFormat="1" ht="31.5" customHeight="1">
      <c r="A4" s="239" t="s">
        <v>0</v>
      </c>
      <c r="B4" s="239" t="s">
        <v>136</v>
      </c>
      <c r="C4" s="238" t="s">
        <v>7</v>
      </c>
      <c r="D4" s="238" t="s">
        <v>4</v>
      </c>
      <c r="E4" s="238" t="s">
        <v>254</v>
      </c>
      <c r="F4" s="238"/>
      <c r="G4" s="239" t="s">
        <v>30</v>
      </c>
    </row>
    <row r="5" spans="1:7" s="24" customFormat="1" ht="53.25" customHeight="1">
      <c r="A5" s="239"/>
      <c r="B5" s="239"/>
      <c r="C5" s="210"/>
      <c r="D5" s="210"/>
      <c r="E5" s="165" t="s">
        <v>150</v>
      </c>
      <c r="F5" s="166" t="s">
        <v>303</v>
      </c>
      <c r="G5" s="239"/>
    </row>
    <row r="6" spans="1:7" ht="16.5">
      <c r="A6" s="167">
        <v>1</v>
      </c>
      <c r="B6" s="167">
        <v>2</v>
      </c>
      <c r="C6" s="167">
        <v>3</v>
      </c>
      <c r="D6" s="167">
        <v>4</v>
      </c>
      <c r="E6" s="167">
        <v>6</v>
      </c>
      <c r="F6" s="167">
        <v>7</v>
      </c>
      <c r="G6" s="167">
        <v>8</v>
      </c>
    </row>
    <row r="7" spans="1:7" s="28" customFormat="1" ht="16.5">
      <c r="A7" s="168"/>
      <c r="B7" s="168" t="s">
        <v>2</v>
      </c>
      <c r="C7" s="168"/>
      <c r="D7" s="168"/>
      <c r="E7" s="169">
        <f>SUM(E9:E11)</f>
        <v>84883</v>
      </c>
      <c r="F7" s="169">
        <f>SUM(F9:F11)</f>
        <v>18000</v>
      </c>
      <c r="G7" s="170"/>
    </row>
    <row r="8" spans="1:7" s="28" customFormat="1" ht="16.5">
      <c r="A8" s="177"/>
      <c r="B8" s="177" t="s">
        <v>189</v>
      </c>
      <c r="C8" s="177"/>
      <c r="D8" s="177"/>
      <c r="E8" s="178"/>
      <c r="F8" s="178"/>
      <c r="G8" s="179"/>
    </row>
    <row r="9" spans="1:7" s="27" customFormat="1" ht="67.5">
      <c r="A9" s="171">
        <v>1</v>
      </c>
      <c r="B9" s="174" t="s">
        <v>185</v>
      </c>
      <c r="C9" s="175" t="s">
        <v>187</v>
      </c>
      <c r="D9" s="173">
        <v>306575</v>
      </c>
      <c r="E9" s="173">
        <v>25839</v>
      </c>
      <c r="F9" s="173"/>
      <c r="G9" s="176" t="s">
        <v>31</v>
      </c>
    </row>
    <row r="10" spans="1:9" s="27" customFormat="1" ht="33.75">
      <c r="A10" s="171">
        <v>2</v>
      </c>
      <c r="B10" s="174" t="s">
        <v>299</v>
      </c>
      <c r="C10" s="175" t="s">
        <v>186</v>
      </c>
      <c r="D10" s="173">
        <v>146380</v>
      </c>
      <c r="E10" s="173">
        <v>12938</v>
      </c>
      <c r="F10" s="173"/>
      <c r="G10" s="176" t="s">
        <v>31</v>
      </c>
      <c r="I10" s="46"/>
    </row>
    <row r="11" spans="1:7" s="26" customFormat="1" ht="33.75">
      <c r="A11" s="171">
        <v>3</v>
      </c>
      <c r="B11" s="174" t="s">
        <v>300</v>
      </c>
      <c r="C11" s="175" t="s">
        <v>188</v>
      </c>
      <c r="D11" s="173">
        <v>121905</v>
      </c>
      <c r="E11" s="173">
        <v>46106</v>
      </c>
      <c r="F11" s="173">
        <v>18000</v>
      </c>
      <c r="G11" s="176" t="s">
        <v>31</v>
      </c>
    </row>
    <row r="12" spans="1:7" s="26" customFormat="1" ht="16.5">
      <c r="A12" s="29"/>
      <c r="B12" s="29"/>
      <c r="C12" s="29"/>
      <c r="D12" s="29"/>
      <c r="E12" s="30"/>
      <c r="F12" s="30"/>
      <c r="G12" s="29"/>
    </row>
    <row r="13" spans="1:7" ht="17.25" thickBot="1">
      <c r="A13" s="31"/>
      <c r="B13" s="31"/>
      <c r="C13" s="31"/>
      <c r="D13" s="31"/>
      <c r="E13" s="31"/>
      <c r="F13" s="31"/>
      <c r="G13" s="31"/>
    </row>
    <row r="14" ht="17.25" thickTop="1"/>
  </sheetData>
  <mergeCells count="9">
    <mergeCell ref="A1:G1"/>
    <mergeCell ref="E3:G3"/>
    <mergeCell ref="A2:G2"/>
    <mergeCell ref="E4:F4"/>
    <mergeCell ref="G4:G5"/>
    <mergeCell ref="A4:A5"/>
    <mergeCell ref="B4:B5"/>
    <mergeCell ref="C4:C5"/>
    <mergeCell ref="D4:D5"/>
  </mergeCells>
  <printOptions/>
  <pageMargins left="0.17" right="0.17" top="1.08" bottom="1.35"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N30"/>
  <sheetViews>
    <sheetView workbookViewId="0" topLeftCell="A1">
      <selection activeCell="A3" sqref="A3:I3"/>
    </sheetView>
  </sheetViews>
  <sheetFormatPr defaultColWidth="9.140625" defaultRowHeight="12.75"/>
  <cols>
    <col min="1" max="1" width="5.57421875" style="51" customWidth="1"/>
    <col min="2" max="2" width="43.7109375" style="51" customWidth="1"/>
    <col min="3" max="3" width="6.7109375" style="50" customWidth="1"/>
    <col min="4" max="4" width="7.28125" style="51" customWidth="1"/>
    <col min="5" max="5" width="5.421875" style="51" customWidth="1"/>
    <col min="6" max="8" width="8.140625" style="51" customWidth="1"/>
    <col min="9" max="9" width="11.140625" style="51" customWidth="1"/>
    <col min="10" max="10" width="8.28125" style="51" customWidth="1"/>
    <col min="11" max="11" width="8.7109375" style="51" customWidth="1"/>
    <col min="12" max="12" width="9.421875" style="51" customWidth="1"/>
    <col min="13" max="13" width="9.28125" style="51" customWidth="1"/>
    <col min="14" max="14" width="5.8515625" style="51" customWidth="1"/>
    <col min="15" max="16384" width="9.140625" style="51" customWidth="1"/>
  </cols>
  <sheetData>
    <row r="1" spans="1:14" ht="33.75" customHeight="1">
      <c r="A1" s="182" t="s">
        <v>196</v>
      </c>
      <c r="B1" s="182"/>
      <c r="C1" s="182"/>
      <c r="D1" s="182"/>
      <c r="E1" s="182"/>
      <c r="F1" s="182"/>
      <c r="G1" s="182"/>
      <c r="H1" s="182"/>
      <c r="I1" s="182"/>
      <c r="J1" s="52"/>
      <c r="K1" s="52"/>
      <c r="L1" s="52"/>
      <c r="M1" s="52"/>
      <c r="N1" s="52"/>
    </row>
    <row r="2" spans="1:14" s="60" customFormat="1" ht="18.75" customHeight="1">
      <c r="A2" s="240" t="s">
        <v>310</v>
      </c>
      <c r="B2" s="240"/>
      <c r="C2" s="240"/>
      <c r="D2" s="240"/>
      <c r="E2" s="240"/>
      <c r="F2" s="240"/>
      <c r="G2" s="240"/>
      <c r="H2" s="240"/>
      <c r="I2" s="240"/>
      <c r="J2" s="68"/>
      <c r="K2" s="68"/>
      <c r="L2" s="68"/>
      <c r="M2" s="68"/>
      <c r="N2" s="68"/>
    </row>
    <row r="3" spans="1:9" ht="36" customHeight="1">
      <c r="A3" s="245" t="s">
        <v>197</v>
      </c>
      <c r="B3" s="245"/>
      <c r="C3" s="245"/>
      <c r="D3" s="245"/>
      <c r="E3" s="245"/>
      <c r="F3" s="245"/>
      <c r="G3" s="245"/>
      <c r="H3" s="245"/>
      <c r="I3" s="245"/>
    </row>
    <row r="4" spans="1:9" ht="47.25" customHeight="1">
      <c r="A4" s="180" t="s">
        <v>0</v>
      </c>
      <c r="B4" s="180" t="s">
        <v>198</v>
      </c>
      <c r="C4" s="180" t="s">
        <v>199</v>
      </c>
      <c r="D4" s="180" t="s">
        <v>200</v>
      </c>
      <c r="E4" s="180" t="s">
        <v>201</v>
      </c>
      <c r="F4" s="212" t="s">
        <v>193</v>
      </c>
      <c r="G4" s="212"/>
      <c r="H4" s="212"/>
      <c r="I4" s="180" t="s">
        <v>202</v>
      </c>
    </row>
    <row r="5" spans="1:9" ht="12.75" customHeight="1">
      <c r="A5" s="180"/>
      <c r="B5" s="180"/>
      <c r="C5" s="180"/>
      <c r="D5" s="180"/>
      <c r="E5" s="180"/>
      <c r="F5" s="180" t="s">
        <v>203</v>
      </c>
      <c r="G5" s="180" t="s">
        <v>204</v>
      </c>
      <c r="H5" s="180"/>
      <c r="I5" s="180"/>
    </row>
    <row r="6" spans="1:9" ht="12.75" customHeight="1">
      <c r="A6" s="180"/>
      <c r="B6" s="180"/>
      <c r="C6" s="180"/>
      <c r="D6" s="180"/>
      <c r="E6" s="180"/>
      <c r="F6" s="180"/>
      <c r="G6" s="180" t="s">
        <v>203</v>
      </c>
      <c r="H6" s="181" t="s">
        <v>205</v>
      </c>
      <c r="I6" s="180"/>
    </row>
    <row r="7" spans="1:9" ht="40.5" customHeight="1">
      <c r="A7" s="180"/>
      <c r="B7" s="180"/>
      <c r="C7" s="180"/>
      <c r="D7" s="180"/>
      <c r="E7" s="180"/>
      <c r="F7" s="180"/>
      <c r="G7" s="180"/>
      <c r="H7" s="181"/>
      <c r="I7" s="180"/>
    </row>
    <row r="8" spans="1:9" ht="12.75">
      <c r="A8" s="184">
        <v>1</v>
      </c>
      <c r="B8" s="184">
        <v>2</v>
      </c>
      <c r="C8" s="184">
        <v>3</v>
      </c>
      <c r="D8" s="184">
        <v>4</v>
      </c>
      <c r="E8" s="184">
        <v>5</v>
      </c>
      <c r="F8" s="184">
        <v>6</v>
      </c>
      <c r="G8" s="184">
        <v>7</v>
      </c>
      <c r="H8" s="184">
        <v>8</v>
      </c>
      <c r="I8" s="184">
        <v>9</v>
      </c>
    </row>
    <row r="9" spans="1:9" ht="15">
      <c r="A9" s="55"/>
      <c r="B9" s="55" t="s">
        <v>9</v>
      </c>
      <c r="C9" s="185"/>
      <c r="D9" s="185"/>
      <c r="E9" s="185"/>
      <c r="F9" s="56">
        <f>F10+F13+F16+F20+F24+F27</f>
        <v>24000</v>
      </c>
      <c r="G9" s="56">
        <f>G10+G13+G16+G20+G24+G27</f>
        <v>24000</v>
      </c>
      <c r="H9" s="56">
        <f>H10+H13+H16+H20+H24+H27</f>
        <v>0</v>
      </c>
      <c r="I9" s="186"/>
    </row>
    <row r="10" spans="1:9" ht="15">
      <c r="A10" s="187">
        <v>1</v>
      </c>
      <c r="B10" s="188" t="s">
        <v>285</v>
      </c>
      <c r="C10" s="189"/>
      <c r="D10" s="189"/>
      <c r="E10" s="189"/>
      <c r="F10" s="190">
        <f>G10</f>
        <v>8000</v>
      </c>
      <c r="G10" s="190">
        <v>8000</v>
      </c>
      <c r="H10" s="190"/>
      <c r="I10" s="191"/>
    </row>
    <row r="11" spans="1:9" ht="30">
      <c r="A11" s="192"/>
      <c r="B11" s="174" t="s">
        <v>286</v>
      </c>
      <c r="C11" s="193" t="s">
        <v>280</v>
      </c>
      <c r="D11" s="193" t="s">
        <v>206</v>
      </c>
      <c r="E11" s="193" t="s">
        <v>207</v>
      </c>
      <c r="F11" s="194"/>
      <c r="G11" s="194"/>
      <c r="H11" s="194"/>
      <c r="I11" s="195"/>
    </row>
    <row r="12" spans="1:9" ht="15">
      <c r="A12" s="192"/>
      <c r="B12" s="196" t="s">
        <v>208</v>
      </c>
      <c r="C12" s="193" t="s">
        <v>209</v>
      </c>
      <c r="D12" s="193" t="s">
        <v>209</v>
      </c>
      <c r="E12" s="193" t="s">
        <v>209</v>
      </c>
      <c r="F12" s="194"/>
      <c r="G12" s="194"/>
      <c r="H12" s="194"/>
      <c r="I12" s="195"/>
    </row>
    <row r="13" spans="1:9" ht="15">
      <c r="A13" s="187">
        <v>2</v>
      </c>
      <c r="B13" s="188" t="s">
        <v>288</v>
      </c>
      <c r="C13" s="189"/>
      <c r="D13" s="189"/>
      <c r="E13" s="189"/>
      <c r="F13" s="190">
        <f>G13</f>
        <v>740</v>
      </c>
      <c r="G13" s="190">
        <v>740</v>
      </c>
      <c r="H13" s="190"/>
      <c r="I13" s="191"/>
    </row>
    <row r="14" spans="1:9" ht="30">
      <c r="A14" s="192"/>
      <c r="B14" s="174" t="s">
        <v>287</v>
      </c>
      <c r="C14" s="193" t="s">
        <v>281</v>
      </c>
      <c r="D14" s="193" t="s">
        <v>210</v>
      </c>
      <c r="E14" s="193" t="s">
        <v>211</v>
      </c>
      <c r="F14" s="194"/>
      <c r="G14" s="194"/>
      <c r="H14" s="194"/>
      <c r="I14" s="195"/>
    </row>
    <row r="15" spans="1:9" ht="15">
      <c r="A15" s="192"/>
      <c r="B15" s="196" t="s">
        <v>208</v>
      </c>
      <c r="C15" s="193" t="s">
        <v>209</v>
      </c>
      <c r="D15" s="193" t="s">
        <v>209</v>
      </c>
      <c r="E15" s="193" t="s">
        <v>209</v>
      </c>
      <c r="F15" s="194"/>
      <c r="G15" s="194"/>
      <c r="H15" s="194"/>
      <c r="I15" s="195"/>
    </row>
    <row r="16" spans="1:9" ht="15">
      <c r="A16" s="187">
        <v>3</v>
      </c>
      <c r="B16" s="188" t="s">
        <v>289</v>
      </c>
      <c r="C16" s="189"/>
      <c r="D16" s="189"/>
      <c r="E16" s="189"/>
      <c r="F16" s="190">
        <f>G16</f>
        <v>1150</v>
      </c>
      <c r="G16" s="190">
        <v>1150</v>
      </c>
      <c r="H16" s="190"/>
      <c r="I16" s="191"/>
    </row>
    <row r="17" spans="1:9" ht="30">
      <c r="A17" s="192"/>
      <c r="B17" s="174" t="s">
        <v>212</v>
      </c>
      <c r="C17" s="193" t="s">
        <v>282</v>
      </c>
      <c r="D17" s="193" t="s">
        <v>213</v>
      </c>
      <c r="E17" s="197" t="s">
        <v>214</v>
      </c>
      <c r="F17" s="17"/>
      <c r="G17" s="17"/>
      <c r="H17" s="17"/>
      <c r="I17" s="195"/>
    </row>
    <row r="18" spans="1:9" ht="30">
      <c r="A18" s="192"/>
      <c r="B18" s="174" t="s">
        <v>215</v>
      </c>
      <c r="C18" s="193"/>
      <c r="D18" s="193" t="s">
        <v>216</v>
      </c>
      <c r="E18" s="193" t="s">
        <v>217</v>
      </c>
      <c r="F18" s="17"/>
      <c r="G18" s="17"/>
      <c r="H18" s="17"/>
      <c r="I18" s="191"/>
    </row>
    <row r="19" spans="1:9" ht="15">
      <c r="A19" s="192"/>
      <c r="B19" s="196" t="s">
        <v>208</v>
      </c>
      <c r="C19" s="193" t="s">
        <v>209</v>
      </c>
      <c r="D19" s="193" t="s">
        <v>209</v>
      </c>
      <c r="E19" s="193" t="s">
        <v>209</v>
      </c>
      <c r="F19" s="17"/>
      <c r="G19" s="17"/>
      <c r="H19" s="17"/>
      <c r="I19" s="195"/>
    </row>
    <row r="20" spans="1:9" ht="15">
      <c r="A20" s="187">
        <v>4</v>
      </c>
      <c r="B20" s="188" t="s">
        <v>290</v>
      </c>
      <c r="C20" s="189"/>
      <c r="D20" s="189"/>
      <c r="E20" s="189"/>
      <c r="F20" s="190">
        <f>G20</f>
        <v>1000</v>
      </c>
      <c r="G20" s="190">
        <v>1000</v>
      </c>
      <c r="H20" s="190"/>
      <c r="I20" s="191"/>
    </row>
    <row r="21" spans="1:9" ht="30">
      <c r="A21" s="192"/>
      <c r="B21" s="174" t="s">
        <v>218</v>
      </c>
      <c r="C21" s="193" t="s">
        <v>283</v>
      </c>
      <c r="D21" s="193" t="s">
        <v>219</v>
      </c>
      <c r="E21" s="193" t="s">
        <v>207</v>
      </c>
      <c r="F21" s="17"/>
      <c r="G21" s="17"/>
      <c r="H21" s="17"/>
      <c r="I21" s="195"/>
    </row>
    <row r="22" spans="1:9" ht="15">
      <c r="A22" s="192"/>
      <c r="B22" s="196" t="s">
        <v>208</v>
      </c>
      <c r="C22" s="193" t="s">
        <v>209</v>
      </c>
      <c r="D22" s="193" t="s">
        <v>209</v>
      </c>
      <c r="E22" s="193" t="s">
        <v>209</v>
      </c>
      <c r="F22" s="17"/>
      <c r="G22" s="17"/>
      <c r="H22" s="17"/>
      <c r="I22" s="195"/>
    </row>
    <row r="23" spans="1:9" ht="30">
      <c r="A23" s="192"/>
      <c r="B23" s="174" t="s">
        <v>220</v>
      </c>
      <c r="C23" s="193"/>
      <c r="D23" s="193" t="s">
        <v>216</v>
      </c>
      <c r="E23" s="193" t="s">
        <v>211</v>
      </c>
      <c r="F23" s="17"/>
      <c r="G23" s="17"/>
      <c r="H23" s="17"/>
      <c r="I23" s="191"/>
    </row>
    <row r="24" spans="1:9" ht="15">
      <c r="A24" s="187">
        <v>5</v>
      </c>
      <c r="B24" s="188" t="s">
        <v>309</v>
      </c>
      <c r="C24" s="189"/>
      <c r="D24" s="189"/>
      <c r="E24" s="189"/>
      <c r="F24" s="190">
        <f>G24</f>
        <v>12410</v>
      </c>
      <c r="G24" s="190">
        <v>12410</v>
      </c>
      <c r="H24" s="190"/>
      <c r="I24" s="191"/>
    </row>
    <row r="25" spans="1:9" ht="30">
      <c r="A25" s="211"/>
      <c r="B25" s="174" t="s">
        <v>291</v>
      </c>
      <c r="C25" s="193" t="s">
        <v>284</v>
      </c>
      <c r="D25" s="193" t="s">
        <v>221</v>
      </c>
      <c r="E25" s="193" t="s">
        <v>217</v>
      </c>
      <c r="F25" s="17"/>
      <c r="G25" s="17"/>
      <c r="H25" s="17"/>
      <c r="I25" s="195"/>
    </row>
    <row r="26" spans="1:9" ht="15">
      <c r="A26" s="211"/>
      <c r="B26" s="196" t="s">
        <v>208</v>
      </c>
      <c r="C26" s="193" t="s">
        <v>209</v>
      </c>
      <c r="D26" s="174" t="s">
        <v>209</v>
      </c>
      <c r="E26" s="174" t="s">
        <v>209</v>
      </c>
      <c r="F26" s="17"/>
      <c r="G26" s="17"/>
      <c r="H26" s="17"/>
      <c r="I26" s="195"/>
    </row>
    <row r="27" spans="1:9" ht="15">
      <c r="A27" s="189">
        <v>6</v>
      </c>
      <c r="B27" s="188" t="s">
        <v>292</v>
      </c>
      <c r="C27" s="198"/>
      <c r="D27" s="199"/>
      <c r="E27" s="199"/>
      <c r="F27" s="200">
        <f>G27</f>
        <v>700</v>
      </c>
      <c r="G27" s="200">
        <v>700</v>
      </c>
      <c r="H27" s="199"/>
      <c r="I27" s="191"/>
    </row>
    <row r="28" spans="1:9" ht="30">
      <c r="A28" s="199"/>
      <c r="B28" s="174" t="s">
        <v>222</v>
      </c>
      <c r="C28" s="193" t="s">
        <v>223</v>
      </c>
      <c r="D28" s="193" t="s">
        <v>206</v>
      </c>
      <c r="E28" s="193" t="s">
        <v>217</v>
      </c>
      <c r="F28" s="199"/>
      <c r="G28" s="199"/>
      <c r="H28" s="199"/>
      <c r="I28" s="191"/>
    </row>
    <row r="29" spans="1:9" ht="15">
      <c r="A29" s="199"/>
      <c r="B29" s="196" t="s">
        <v>208</v>
      </c>
      <c r="C29" s="198" t="s">
        <v>209</v>
      </c>
      <c r="D29" s="199" t="s">
        <v>209</v>
      </c>
      <c r="E29" s="199" t="s">
        <v>209</v>
      </c>
      <c r="F29" s="199"/>
      <c r="G29" s="199"/>
      <c r="H29" s="199"/>
      <c r="I29" s="191"/>
    </row>
    <row r="30" spans="1:9" ht="13.5" thickBot="1">
      <c r="A30" s="43"/>
      <c r="B30" s="43"/>
      <c r="C30" s="53"/>
      <c r="D30" s="43"/>
      <c r="E30" s="43"/>
      <c r="F30" s="43"/>
      <c r="G30" s="43"/>
      <c r="H30" s="43"/>
      <c r="I30" s="54"/>
    </row>
    <row r="31" ht="13.5" thickTop="1"/>
  </sheetData>
  <mergeCells count="15">
    <mergeCell ref="A1:I1"/>
    <mergeCell ref="A3:I3"/>
    <mergeCell ref="A4:A7"/>
    <mergeCell ref="B4:B7"/>
    <mergeCell ref="C4:C7"/>
    <mergeCell ref="D4:D7"/>
    <mergeCell ref="E4:E7"/>
    <mergeCell ref="F5:F7"/>
    <mergeCell ref="A2:I2"/>
    <mergeCell ref="A25:A26"/>
    <mergeCell ref="F4:H4"/>
    <mergeCell ref="I4:I7"/>
    <mergeCell ref="G5:H5"/>
    <mergeCell ref="G6:G7"/>
    <mergeCell ref="H6:H7"/>
  </mergeCells>
  <printOptions/>
  <pageMargins left="0.17" right="0.17" top="0.53" bottom="0.52"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E43"/>
  <sheetViews>
    <sheetView workbookViewId="0" topLeftCell="A1">
      <selection activeCell="D4" sqref="D4:E4"/>
    </sheetView>
  </sheetViews>
  <sheetFormatPr defaultColWidth="9.140625" defaultRowHeight="12.75"/>
  <cols>
    <col min="1" max="1" width="5.140625" style="51" customWidth="1"/>
    <col min="2" max="2" width="41.140625" style="51" customWidth="1"/>
    <col min="3" max="3" width="9.57421875" style="51" customWidth="1"/>
    <col min="4" max="4" width="13.421875" style="51" customWidth="1"/>
    <col min="5" max="5" width="29.28125" style="51" customWidth="1"/>
    <col min="6" max="16384" width="9.140625" style="51" customWidth="1"/>
  </cols>
  <sheetData>
    <row r="1" spans="1:5" ht="12.75">
      <c r="A1" s="241"/>
      <c r="B1" s="241"/>
      <c r="C1" s="241"/>
      <c r="D1" s="241"/>
      <c r="E1" s="241"/>
    </row>
    <row r="2" spans="1:5" ht="37.5" customHeight="1">
      <c r="A2" s="182" t="s">
        <v>302</v>
      </c>
      <c r="B2" s="182"/>
      <c r="C2" s="182"/>
      <c r="D2" s="182"/>
      <c r="E2" s="182"/>
    </row>
    <row r="3" spans="1:5" ht="15.75" customHeight="1">
      <c r="A3" s="240" t="s">
        <v>311</v>
      </c>
      <c r="B3" s="240"/>
      <c r="C3" s="240"/>
      <c r="D3" s="240"/>
      <c r="E3" s="240"/>
    </row>
    <row r="4" spans="1:5" ht="39" customHeight="1">
      <c r="A4" s="201"/>
      <c r="B4" s="201"/>
      <c r="C4" s="201"/>
      <c r="D4" s="246" t="s">
        <v>304</v>
      </c>
      <c r="E4" s="246"/>
    </row>
    <row r="5" spans="1:5" ht="51.75" customHeight="1">
      <c r="A5" s="183" t="s">
        <v>0</v>
      </c>
      <c r="B5" s="183" t="s">
        <v>224</v>
      </c>
      <c r="C5" s="183" t="s">
        <v>200</v>
      </c>
      <c r="D5" s="183" t="s">
        <v>137</v>
      </c>
      <c r="E5" s="183" t="s">
        <v>202</v>
      </c>
    </row>
    <row r="6" spans="1:5" ht="12.75">
      <c r="A6" s="184">
        <v>1</v>
      </c>
      <c r="B6" s="184">
        <v>2</v>
      </c>
      <c r="C6" s="184">
        <v>3</v>
      </c>
      <c r="D6" s="184">
        <v>4</v>
      </c>
      <c r="E6" s="184">
        <v>5</v>
      </c>
    </row>
    <row r="7" spans="1:5" s="57" customFormat="1" ht="14.25">
      <c r="A7" s="55"/>
      <c r="B7" s="55" t="s">
        <v>2</v>
      </c>
      <c r="C7" s="55"/>
      <c r="D7" s="56">
        <f>D8+D33</f>
        <v>7939</v>
      </c>
      <c r="E7" s="55"/>
    </row>
    <row r="8" spans="1:5" s="58" customFormat="1" ht="15">
      <c r="A8" s="202" t="s">
        <v>35</v>
      </c>
      <c r="B8" s="202" t="s">
        <v>225</v>
      </c>
      <c r="C8" s="203"/>
      <c r="D8" s="204">
        <f>D9+D16+D21+D29+D31</f>
        <v>7116</v>
      </c>
      <c r="E8" s="203"/>
    </row>
    <row r="9" spans="1:5" s="59" customFormat="1" ht="15">
      <c r="A9" s="193" t="s">
        <v>47</v>
      </c>
      <c r="B9" s="188" t="s">
        <v>226</v>
      </c>
      <c r="C9" s="193"/>
      <c r="D9" s="190">
        <f>SUM(D10:D15)</f>
        <v>2885</v>
      </c>
      <c r="E9" s="193"/>
    </row>
    <row r="10" spans="1:5" s="59" customFormat="1" ht="15">
      <c r="A10" s="193">
        <v>1</v>
      </c>
      <c r="B10" s="174" t="s">
        <v>227</v>
      </c>
      <c r="C10" s="193">
        <v>10</v>
      </c>
      <c r="D10" s="205">
        <v>640</v>
      </c>
      <c r="E10" s="193"/>
    </row>
    <row r="11" spans="1:5" s="60" customFormat="1" ht="15.75">
      <c r="A11" s="192">
        <v>2</v>
      </c>
      <c r="B11" s="174" t="s">
        <v>228</v>
      </c>
      <c r="C11" s="193">
        <v>10</v>
      </c>
      <c r="D11" s="17">
        <v>85</v>
      </c>
      <c r="E11" s="193"/>
    </row>
    <row r="12" spans="1:5" s="60" customFormat="1" ht="15.75">
      <c r="A12" s="193">
        <v>3</v>
      </c>
      <c r="B12" s="174" t="s">
        <v>229</v>
      </c>
      <c r="C12" s="193">
        <v>8</v>
      </c>
      <c r="D12" s="205">
        <v>600</v>
      </c>
      <c r="E12" s="193"/>
    </row>
    <row r="13" spans="1:5" s="60" customFormat="1" ht="15.75">
      <c r="A13" s="192">
        <v>4</v>
      </c>
      <c r="B13" s="174" t="s">
        <v>230</v>
      </c>
      <c r="C13" s="193">
        <v>8</v>
      </c>
      <c r="D13" s="17">
        <v>810</v>
      </c>
      <c r="E13" s="193"/>
    </row>
    <row r="14" spans="1:5" s="61" customFormat="1" ht="15.75">
      <c r="A14" s="193">
        <v>5</v>
      </c>
      <c r="B14" s="174" t="s">
        <v>231</v>
      </c>
      <c r="C14" s="193">
        <v>8</v>
      </c>
      <c r="D14" s="205">
        <v>650</v>
      </c>
      <c r="E14" s="193"/>
    </row>
    <row r="15" spans="1:5" s="61" customFormat="1" ht="15.75">
      <c r="A15" s="193">
        <v>6</v>
      </c>
      <c r="B15" s="174" t="s">
        <v>293</v>
      </c>
      <c r="C15" s="193">
        <v>2</v>
      </c>
      <c r="D15" s="205">
        <v>100</v>
      </c>
      <c r="E15" s="193"/>
    </row>
    <row r="16" spans="1:5" s="61" customFormat="1" ht="15.75">
      <c r="A16" s="187" t="s">
        <v>48</v>
      </c>
      <c r="B16" s="188" t="s">
        <v>232</v>
      </c>
      <c r="C16" s="189"/>
      <c r="D16" s="159">
        <f>D17+D18+D19+D20</f>
        <v>444</v>
      </c>
      <c r="E16" s="189"/>
    </row>
    <row r="17" spans="1:5" s="60" customFormat="1" ht="15.75">
      <c r="A17" s="192">
        <v>1</v>
      </c>
      <c r="B17" s="174" t="s">
        <v>233</v>
      </c>
      <c r="C17" s="193">
        <v>6</v>
      </c>
      <c r="D17" s="17">
        <v>68</v>
      </c>
      <c r="E17" s="193"/>
    </row>
    <row r="18" spans="1:5" s="60" customFormat="1" ht="15.75">
      <c r="A18" s="192">
        <v>2</v>
      </c>
      <c r="B18" s="174" t="s">
        <v>295</v>
      </c>
      <c r="C18" s="193">
        <v>4</v>
      </c>
      <c r="D18" s="17">
        <v>125</v>
      </c>
      <c r="E18" s="193"/>
    </row>
    <row r="19" spans="1:5" s="60" customFormat="1" ht="15.75">
      <c r="A19" s="192">
        <v>3</v>
      </c>
      <c r="B19" s="174" t="s">
        <v>234</v>
      </c>
      <c r="C19" s="193">
        <v>8</v>
      </c>
      <c r="D19" s="17">
        <v>131</v>
      </c>
      <c r="E19" s="193"/>
    </row>
    <row r="20" spans="1:5" s="60" customFormat="1" ht="15.75">
      <c r="A20" s="192">
        <v>4</v>
      </c>
      <c r="B20" s="174" t="s">
        <v>294</v>
      </c>
      <c r="C20" s="193"/>
      <c r="D20" s="17">
        <v>120</v>
      </c>
      <c r="E20" s="193"/>
    </row>
    <row r="21" spans="1:5" s="61" customFormat="1" ht="15.75">
      <c r="A21" s="187" t="s">
        <v>49</v>
      </c>
      <c r="B21" s="206" t="s">
        <v>235</v>
      </c>
      <c r="C21" s="189"/>
      <c r="D21" s="159">
        <f>SUM(D22:D28)</f>
        <v>2361</v>
      </c>
      <c r="E21" s="189"/>
    </row>
    <row r="22" spans="1:5" s="60" customFormat="1" ht="15.75">
      <c r="A22" s="192">
        <v>1</v>
      </c>
      <c r="B22" s="174" t="s">
        <v>236</v>
      </c>
      <c r="C22" s="193">
        <v>4</v>
      </c>
      <c r="D22" s="17">
        <v>107</v>
      </c>
      <c r="E22" s="193"/>
    </row>
    <row r="23" spans="1:5" s="60" customFormat="1" ht="15.75">
      <c r="A23" s="192">
        <v>2</v>
      </c>
      <c r="B23" s="174" t="s">
        <v>237</v>
      </c>
      <c r="C23" s="193">
        <v>5</v>
      </c>
      <c r="D23" s="17">
        <v>671</v>
      </c>
      <c r="E23" s="193"/>
    </row>
    <row r="24" spans="1:5" s="60" customFormat="1" ht="15.75">
      <c r="A24" s="192">
        <v>3</v>
      </c>
      <c r="B24" s="174" t="s">
        <v>238</v>
      </c>
      <c r="C24" s="193">
        <v>4</v>
      </c>
      <c r="D24" s="17">
        <v>422</v>
      </c>
      <c r="E24" s="193"/>
    </row>
    <row r="25" spans="1:5" s="60" customFormat="1" ht="15.75">
      <c r="A25" s="192">
        <v>4</v>
      </c>
      <c r="B25" s="196" t="s">
        <v>239</v>
      </c>
      <c r="C25" s="193">
        <v>2</v>
      </c>
      <c r="D25" s="17">
        <v>29</v>
      </c>
      <c r="E25" s="193"/>
    </row>
    <row r="26" spans="1:5" s="60" customFormat="1" ht="15.75">
      <c r="A26" s="192">
        <v>5</v>
      </c>
      <c r="B26" s="196" t="s">
        <v>240</v>
      </c>
      <c r="C26" s="193">
        <v>1</v>
      </c>
      <c r="D26" s="17">
        <v>43</v>
      </c>
      <c r="E26" s="193"/>
    </row>
    <row r="27" spans="1:5" s="60" customFormat="1" ht="15.75">
      <c r="A27" s="192">
        <v>6</v>
      </c>
      <c r="B27" s="196" t="s">
        <v>241</v>
      </c>
      <c r="C27" s="193">
        <v>2</v>
      </c>
      <c r="D27" s="17">
        <v>109</v>
      </c>
      <c r="E27" s="193"/>
    </row>
    <row r="28" spans="1:5" s="60" customFormat="1" ht="15.75">
      <c r="A28" s="192">
        <v>7</v>
      </c>
      <c r="B28" s="174" t="s">
        <v>242</v>
      </c>
      <c r="C28" s="193">
        <v>12</v>
      </c>
      <c r="D28" s="17">
        <v>980</v>
      </c>
      <c r="E28" s="193"/>
    </row>
    <row r="29" spans="1:5" s="61" customFormat="1" ht="15.75">
      <c r="A29" s="187" t="s">
        <v>50</v>
      </c>
      <c r="B29" s="206" t="s">
        <v>243</v>
      </c>
      <c r="C29" s="189"/>
      <c r="D29" s="159">
        <f>D30</f>
        <v>26</v>
      </c>
      <c r="E29" s="189"/>
    </row>
    <row r="30" spans="1:5" s="60" customFormat="1" ht="15.75">
      <c r="A30" s="192"/>
      <c r="B30" s="196" t="s">
        <v>296</v>
      </c>
      <c r="C30" s="193">
        <v>6</v>
      </c>
      <c r="D30" s="17">
        <v>26</v>
      </c>
      <c r="E30" s="193"/>
    </row>
    <row r="31" spans="1:5" s="61" customFormat="1" ht="15.75">
      <c r="A31" s="187" t="s">
        <v>51</v>
      </c>
      <c r="B31" s="206" t="s">
        <v>244</v>
      </c>
      <c r="C31" s="189"/>
      <c r="D31" s="159">
        <f>D32</f>
        <v>1400</v>
      </c>
      <c r="E31" s="189"/>
    </row>
    <row r="32" spans="1:5" s="60" customFormat="1" ht="15.75">
      <c r="A32" s="192"/>
      <c r="B32" s="196" t="s">
        <v>294</v>
      </c>
      <c r="C32" s="193"/>
      <c r="D32" s="17">
        <v>1400</v>
      </c>
      <c r="E32" s="193"/>
    </row>
    <row r="33" spans="1:5" s="62" customFormat="1" ht="15.75">
      <c r="A33" s="207" t="s">
        <v>46</v>
      </c>
      <c r="B33" s="208" t="s">
        <v>245</v>
      </c>
      <c r="C33" s="202"/>
      <c r="D33" s="20">
        <f>D34+D36+D38+D40</f>
        <v>823</v>
      </c>
      <c r="E33" s="202"/>
    </row>
    <row r="34" spans="1:5" s="61" customFormat="1" ht="15.75">
      <c r="A34" s="187" t="s">
        <v>47</v>
      </c>
      <c r="B34" s="206" t="s">
        <v>246</v>
      </c>
      <c r="C34" s="189"/>
      <c r="D34" s="159">
        <f>D35</f>
        <v>300</v>
      </c>
      <c r="E34" s="189"/>
    </row>
    <row r="35" spans="1:5" s="60" customFormat="1" ht="15.75">
      <c r="A35" s="192"/>
      <c r="B35" s="196" t="s">
        <v>294</v>
      </c>
      <c r="C35" s="193"/>
      <c r="D35" s="17">
        <v>300</v>
      </c>
      <c r="E35" s="193"/>
    </row>
    <row r="36" spans="1:5" s="61" customFormat="1" ht="15.75">
      <c r="A36" s="187" t="s">
        <v>48</v>
      </c>
      <c r="B36" s="206" t="s">
        <v>232</v>
      </c>
      <c r="C36" s="189"/>
      <c r="D36" s="159">
        <v>43</v>
      </c>
      <c r="E36" s="189"/>
    </row>
    <row r="37" spans="1:5" s="61" customFormat="1" ht="24" customHeight="1">
      <c r="A37" s="192"/>
      <c r="B37" s="174" t="s">
        <v>297</v>
      </c>
      <c r="C37" s="189"/>
      <c r="D37" s="17">
        <v>43</v>
      </c>
      <c r="E37" s="189"/>
    </row>
    <row r="38" spans="1:5" s="60" customFormat="1" ht="15.75">
      <c r="A38" s="187" t="s">
        <v>49</v>
      </c>
      <c r="B38" s="206" t="s">
        <v>235</v>
      </c>
      <c r="C38" s="193"/>
      <c r="D38" s="159">
        <f>D39</f>
        <v>317</v>
      </c>
      <c r="E38" s="193"/>
    </row>
    <row r="39" spans="1:5" s="60" customFormat="1" ht="15.75">
      <c r="A39" s="187"/>
      <c r="B39" s="196" t="s">
        <v>297</v>
      </c>
      <c r="C39" s="193"/>
      <c r="D39" s="17">
        <v>317</v>
      </c>
      <c r="E39" s="193"/>
    </row>
    <row r="40" spans="1:5" s="63" customFormat="1" ht="14.25">
      <c r="A40" s="209" t="s">
        <v>50</v>
      </c>
      <c r="B40" s="200" t="s">
        <v>247</v>
      </c>
      <c r="C40" s="200"/>
      <c r="D40" s="200">
        <f>SUM(D41:D42)</f>
        <v>163</v>
      </c>
      <c r="E40" s="200"/>
    </row>
    <row r="41" spans="1:5" ht="15">
      <c r="A41" s="198">
        <v>1</v>
      </c>
      <c r="B41" s="213" t="s">
        <v>248</v>
      </c>
      <c r="C41" s="193">
        <v>2</v>
      </c>
      <c r="D41" s="199">
        <v>81</v>
      </c>
      <c r="E41" s="199"/>
    </row>
    <row r="42" spans="1:5" ht="15">
      <c r="A42" s="198">
        <v>2</v>
      </c>
      <c r="B42" s="213" t="s">
        <v>298</v>
      </c>
      <c r="C42" s="193">
        <v>2</v>
      </c>
      <c r="D42" s="199">
        <v>82</v>
      </c>
      <c r="E42" s="199"/>
    </row>
    <row r="43" spans="1:5" ht="13.5" thickBot="1">
      <c r="A43" s="43"/>
      <c r="B43" s="43"/>
      <c r="C43" s="43"/>
      <c r="D43" s="43"/>
      <c r="E43" s="43"/>
    </row>
    <row r="44" ht="13.5" thickTop="1"/>
  </sheetData>
  <mergeCells count="4">
    <mergeCell ref="A1:E1"/>
    <mergeCell ref="A2:E2"/>
    <mergeCell ref="D4:E4"/>
    <mergeCell ref="A3:E3"/>
  </mergeCells>
  <printOptions/>
  <pageMargins left="0.17" right="0.17" top="0.52" bottom="0.56"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2:D13"/>
  <sheetViews>
    <sheetView tabSelected="1" workbookViewId="0" topLeftCell="A1">
      <selection activeCell="C4" sqref="C4:D4"/>
    </sheetView>
  </sheetViews>
  <sheetFormatPr defaultColWidth="9.140625" defaultRowHeight="12.75"/>
  <cols>
    <col min="1" max="1" width="6.140625" style="1" customWidth="1"/>
    <col min="2" max="2" width="56.140625" style="1" customWidth="1"/>
    <col min="3" max="3" width="15.8515625" style="6" customWidth="1"/>
    <col min="4" max="4" width="26.28125" style="1" customWidth="1"/>
    <col min="5" max="16384" width="9.140625" style="1" customWidth="1"/>
  </cols>
  <sheetData>
    <row r="2" spans="1:4" s="67" customFormat="1" ht="20.25">
      <c r="A2" s="230" t="s">
        <v>252</v>
      </c>
      <c r="B2" s="230"/>
      <c r="C2" s="230"/>
      <c r="D2" s="230"/>
    </row>
    <row r="3" spans="1:4" ht="18.75">
      <c r="A3" s="231" t="s">
        <v>310</v>
      </c>
      <c r="B3" s="232"/>
      <c r="C3" s="232"/>
      <c r="D3" s="232"/>
    </row>
    <row r="4" spans="1:4" ht="29.25" customHeight="1">
      <c r="A4" s="69"/>
      <c r="B4" s="69"/>
      <c r="C4" s="247" t="s">
        <v>304</v>
      </c>
      <c r="D4" s="247"/>
    </row>
    <row r="5" spans="1:4" s="2" customFormat="1" ht="42.75" customHeight="1">
      <c r="A5" s="166" t="s">
        <v>0</v>
      </c>
      <c r="B5" s="166" t="s">
        <v>249</v>
      </c>
      <c r="C5" s="166" t="s">
        <v>193</v>
      </c>
      <c r="D5" s="166" t="s">
        <v>30</v>
      </c>
    </row>
    <row r="6" spans="1:4" ht="15.75">
      <c r="A6" s="167">
        <v>1</v>
      </c>
      <c r="B6" s="167">
        <v>2</v>
      </c>
      <c r="C6" s="167">
        <v>3</v>
      </c>
      <c r="D6" s="167">
        <v>4</v>
      </c>
    </row>
    <row r="7" spans="1:4" ht="15.75">
      <c r="A7" s="214"/>
      <c r="B7" s="221" t="s">
        <v>2</v>
      </c>
      <c r="C7" s="222">
        <f>SUM(C8:C11)</f>
        <v>34000</v>
      </c>
      <c r="D7" s="215"/>
    </row>
    <row r="8" spans="1:4" s="2" customFormat="1" ht="31.5">
      <c r="A8" s="216">
        <v>1</v>
      </c>
      <c r="B8" s="217" t="s">
        <v>250</v>
      </c>
      <c r="C8" s="218">
        <v>6000</v>
      </c>
      <c r="D8" s="216" t="s">
        <v>277</v>
      </c>
    </row>
    <row r="9" spans="1:4" s="2" customFormat="1" ht="31.5">
      <c r="A9" s="216">
        <v>2</v>
      </c>
      <c r="B9" s="217" t="s">
        <v>251</v>
      </c>
      <c r="C9" s="218">
        <v>5690</v>
      </c>
      <c r="D9" s="216" t="s">
        <v>276</v>
      </c>
    </row>
    <row r="10" spans="1:4" s="2" customFormat="1" ht="31.5">
      <c r="A10" s="216">
        <v>3</v>
      </c>
      <c r="B10" s="65" t="s">
        <v>279</v>
      </c>
      <c r="C10" s="219">
        <v>15000</v>
      </c>
      <c r="D10" s="220" t="s">
        <v>278</v>
      </c>
    </row>
    <row r="11" spans="1:4" s="2" customFormat="1" ht="31.5">
      <c r="A11" s="216">
        <v>4</v>
      </c>
      <c r="B11" s="65" t="s">
        <v>301</v>
      </c>
      <c r="C11" s="219">
        <v>7310</v>
      </c>
      <c r="D11" s="220" t="s">
        <v>278</v>
      </c>
    </row>
    <row r="12" spans="1:4" ht="15.75">
      <c r="A12" s="32"/>
      <c r="B12" s="32"/>
      <c r="C12" s="64"/>
      <c r="D12" s="32"/>
    </row>
    <row r="13" spans="1:4" ht="16.5" thickBot="1">
      <c r="A13" s="3"/>
      <c r="B13" s="3"/>
      <c r="C13" s="66"/>
      <c r="D13" s="3"/>
    </row>
    <row r="14" ht="16.5" thickTop="1"/>
  </sheetData>
  <mergeCells count="3">
    <mergeCell ref="A2:D2"/>
    <mergeCell ref="C4:D4"/>
    <mergeCell ref="A3:D3"/>
  </mergeCells>
  <printOptions/>
  <pageMargins left="0.17" right="0.17" top="1" bottom="1" header="0.38" footer="0.5"/>
  <pageSetup horizontalDpi="600" verticalDpi="600" orientation="portrait"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Viettel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Anh</dc:creator>
  <cp:keywords/>
  <dc:description/>
  <cp:lastModifiedBy>admin</cp:lastModifiedBy>
  <cp:lastPrinted>2012-12-12T07:07:02Z</cp:lastPrinted>
  <dcterms:created xsi:type="dcterms:W3CDTF">2012-10-09T01:53:37Z</dcterms:created>
  <dcterms:modified xsi:type="dcterms:W3CDTF">2012-12-21T01:11:04Z</dcterms:modified>
  <cp:category/>
  <cp:version/>
  <cp:contentType/>
  <cp:contentStatus/>
</cp:coreProperties>
</file>